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64011"/>
  <bookViews>
    <workbookView xWindow="0" yWindow="0" windowWidth="19500" windowHeight="7440"/>
  </bookViews>
  <sheets>
    <sheet name="Business model" sheetId="10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48" i="10" l="1"/>
  <c r="K337" i="10"/>
  <c r="K336" i="10"/>
  <c r="K335" i="10"/>
  <c r="H215" i="10"/>
  <c r="F226" i="10"/>
  <c r="F228" i="10"/>
  <c r="K332" i="10" l="1"/>
  <c r="H216" i="10" l="1"/>
  <c r="K215" i="10"/>
  <c r="K224" i="10" s="1"/>
  <c r="K119" i="10"/>
  <c r="K308" i="10"/>
  <c r="K306" i="10"/>
  <c r="K290" i="10"/>
  <c r="K291" i="10"/>
  <c r="K292" i="10"/>
  <c r="K293" i="10"/>
  <c r="K294" i="10"/>
  <c r="K295" i="10"/>
  <c r="K288" i="10"/>
  <c r="K212" i="10"/>
  <c r="K211" i="10"/>
  <c r="K204" i="10"/>
  <c r="K196" i="10"/>
  <c r="K274" i="10"/>
  <c r="K275" i="10"/>
  <c r="K276" i="10"/>
  <c r="K277" i="10"/>
  <c r="K278" i="10"/>
  <c r="K273" i="10"/>
  <c r="H261" i="10"/>
  <c r="K261" i="10" s="1"/>
  <c r="H262" i="10"/>
  <c r="K262" i="10" s="1"/>
  <c r="H263" i="10"/>
  <c r="K263" i="10" s="1"/>
  <c r="H264" i="10"/>
  <c r="K264" i="10" s="1"/>
  <c r="H265" i="10"/>
  <c r="K265" i="10" s="1"/>
  <c r="H266" i="10"/>
  <c r="K266" i="10" s="1"/>
  <c r="H267" i="10"/>
  <c r="K267" i="10" s="1"/>
  <c r="H268" i="10"/>
  <c r="K268" i="10" s="1"/>
  <c r="H269" i="10"/>
  <c r="K269" i="10" s="1"/>
  <c r="H260" i="10"/>
  <c r="K260" i="10" s="1"/>
  <c r="K270" i="10" s="1"/>
  <c r="H251" i="10"/>
  <c r="K251" i="10" s="1"/>
  <c r="H252" i="10"/>
  <c r="K252" i="10" s="1"/>
  <c r="H253" i="10"/>
  <c r="K253" i="10" s="1"/>
  <c r="H254" i="10"/>
  <c r="K254" i="10" s="1"/>
  <c r="H255" i="10"/>
  <c r="K255" i="10" s="1"/>
  <c r="H256" i="10"/>
  <c r="K256" i="10" s="1"/>
  <c r="H257" i="10"/>
  <c r="K257" i="10" s="1"/>
  <c r="H250" i="10"/>
  <c r="K250" i="10" s="1"/>
  <c r="K258" i="10" s="1"/>
  <c r="H239" i="10"/>
  <c r="K239" i="10" s="1"/>
  <c r="H240" i="10"/>
  <c r="K240" i="10" s="1"/>
  <c r="H241" i="10"/>
  <c r="K241" i="10" s="1"/>
  <c r="H242" i="10"/>
  <c r="K242" i="10" s="1"/>
  <c r="H243" i="10"/>
  <c r="K243" i="10" s="1"/>
  <c r="H244" i="10"/>
  <c r="K244" i="10" s="1"/>
  <c r="H245" i="10"/>
  <c r="K245" i="10" s="1"/>
  <c r="H246" i="10"/>
  <c r="K246" i="10" s="1"/>
  <c r="H247" i="10"/>
  <c r="K247" i="10" s="1"/>
  <c r="H238" i="10"/>
  <c r="K238" i="10" s="1"/>
  <c r="K248" i="10" s="1"/>
  <c r="H217" i="10"/>
  <c r="H218" i="10"/>
  <c r="H219" i="10"/>
  <c r="H220" i="10"/>
  <c r="H221" i="10"/>
  <c r="H222" i="10"/>
  <c r="H223" i="10"/>
  <c r="K124" i="10"/>
  <c r="K195" i="10"/>
  <c r="K201" i="10"/>
  <c r="K197" i="10"/>
  <c r="K194" i="10"/>
  <c r="K159" i="10"/>
  <c r="D189" i="10"/>
  <c r="F173" i="10"/>
  <c r="K173" i="10" s="1"/>
  <c r="F174" i="10"/>
  <c r="K174" i="10" s="1"/>
  <c r="F175" i="10"/>
  <c r="K175" i="10" s="1"/>
  <c r="F176" i="10"/>
  <c r="K176" i="10" s="1"/>
  <c r="F177" i="10"/>
  <c r="K177" i="10" s="1"/>
  <c r="F178" i="10"/>
  <c r="K178" i="10" s="1"/>
  <c r="F179" i="10"/>
  <c r="K179" i="10" s="1"/>
  <c r="F180" i="10"/>
  <c r="K180" i="10" s="1"/>
  <c r="F181" i="10"/>
  <c r="K181" i="10" s="1"/>
  <c r="F182" i="10"/>
  <c r="K182" i="10" s="1"/>
  <c r="F183" i="10"/>
  <c r="K183" i="10" s="1"/>
  <c r="F184" i="10"/>
  <c r="K184" i="10" s="1"/>
  <c r="F185" i="10"/>
  <c r="K185" i="10" s="1"/>
  <c r="F186" i="10"/>
  <c r="K186" i="10" s="1"/>
  <c r="F187" i="10"/>
  <c r="K187" i="10" s="1"/>
  <c r="F188" i="10"/>
  <c r="K188" i="10" s="1"/>
  <c r="K160" i="10"/>
  <c r="K161" i="10"/>
  <c r="K155" i="10"/>
  <c r="K154" i="10"/>
  <c r="K156" i="10"/>
  <c r="K153" i="10"/>
  <c r="K148" i="10"/>
  <c r="K149" i="10"/>
  <c r="K150" i="10"/>
  <c r="K147" i="10"/>
  <c r="K138" i="10"/>
  <c r="K137" i="10"/>
  <c r="K134" i="10"/>
  <c r="K133" i="10"/>
  <c r="K132" i="10"/>
  <c r="K89" i="10"/>
  <c r="K88" i="10"/>
  <c r="K85" i="10"/>
  <c r="K84" i="10"/>
  <c r="K83" i="10"/>
  <c r="K82" i="10"/>
  <c r="K79" i="10"/>
  <c r="K80" i="10" s="1"/>
  <c r="K76" i="10"/>
  <c r="K75" i="10"/>
  <c r="K74" i="10"/>
  <c r="K73" i="10"/>
  <c r="K70" i="10"/>
  <c r="K69" i="10"/>
  <c r="K68" i="10"/>
  <c r="K67" i="10"/>
  <c r="K66" i="10"/>
  <c r="K65" i="10"/>
  <c r="K60" i="10"/>
  <c r="K59" i="10"/>
  <c r="K58" i="10"/>
  <c r="K54" i="10"/>
  <c r="K53" i="10"/>
  <c r="K52" i="10"/>
  <c r="K43" i="10"/>
  <c r="K48" i="10"/>
  <c r="K47" i="10"/>
  <c r="K46" i="10"/>
  <c r="K45" i="10"/>
  <c r="K44" i="10"/>
  <c r="K42" i="10"/>
  <c r="K41" i="10"/>
  <c r="K36" i="10"/>
  <c r="K35" i="10"/>
  <c r="K34" i="10"/>
  <c r="K33" i="10"/>
  <c r="K32" i="10"/>
  <c r="K31" i="10"/>
  <c r="K30" i="10"/>
  <c r="K29" i="10"/>
  <c r="K28" i="10"/>
  <c r="K27" i="10"/>
  <c r="K24" i="10"/>
  <c r="K23" i="10"/>
  <c r="K19" i="10"/>
  <c r="K17" i="10"/>
  <c r="K162" i="10" l="1"/>
  <c r="K135" i="10"/>
  <c r="K280" i="10"/>
  <c r="K279" i="10"/>
  <c r="K90" i="10"/>
  <c r="K157" i="10"/>
  <c r="K50" i="10"/>
  <c r="K38" i="10"/>
  <c r="K71" i="10"/>
  <c r="K77" i="10"/>
  <c r="K25" i="10"/>
  <c r="K62" i="10"/>
  <c r="K86" i="10"/>
  <c r="K21" i="10"/>
  <c r="K55" i="10"/>
  <c r="K91" i="10" l="1"/>
  <c r="K96" i="10" l="1"/>
  <c r="K342" i="10"/>
  <c r="K95" i="10"/>
  <c r="K98" i="10" s="1"/>
  <c r="K97" i="10" l="1"/>
  <c r="K99" i="10" s="1"/>
  <c r="K100" i="10" l="1"/>
  <c r="K101" i="10"/>
  <c r="K165" i="10" l="1"/>
  <c r="K166" i="10"/>
  <c r="K164" i="10"/>
  <c r="K227" i="10"/>
  <c r="K229" i="10"/>
  <c r="K230" i="10"/>
  <c r="K231" i="10"/>
  <c r="K232" i="10"/>
  <c r="K233" i="10"/>
  <c r="K234" i="10"/>
  <c r="K235" i="10"/>
  <c r="K167" i="10" l="1"/>
  <c r="K206" i="10"/>
  <c r="K203" i="10"/>
  <c r="K289" i="10" l="1"/>
  <c r="K299" i="10"/>
  <c r="K300" i="10"/>
  <c r="K301" i="10"/>
  <c r="K302" i="10"/>
  <c r="K303" i="10"/>
  <c r="K220" i="10"/>
  <c r="K221" i="10"/>
  <c r="K222" i="10"/>
  <c r="K223" i="10"/>
  <c r="K198" i="10"/>
  <c r="K199" i="10"/>
  <c r="K200" i="10"/>
  <c r="K139" i="10"/>
  <c r="K141" i="10"/>
  <c r="K142" i="10"/>
  <c r="K143" i="10"/>
  <c r="K144" i="10"/>
  <c r="K145" i="10"/>
  <c r="K146" i="10"/>
  <c r="K121" i="10"/>
  <c r="K286" i="10" l="1"/>
  <c r="H228" i="10" l="1"/>
  <c r="K228" i="10" s="1"/>
  <c r="H226" i="10"/>
  <c r="D192" i="10" l="1"/>
  <c r="F192" i="10" s="1"/>
  <c r="K192" i="10" s="1"/>
  <c r="D191" i="10"/>
  <c r="F191" i="10" s="1"/>
  <c r="K191" i="10" s="1"/>
  <c r="D190" i="10"/>
  <c r="F190" i="10" s="1"/>
  <c r="K190" i="10" s="1"/>
  <c r="K287" i="10"/>
  <c r="K285" i="10"/>
  <c r="K284" i="10"/>
  <c r="K296" i="10" l="1"/>
  <c r="K298" i="10"/>
  <c r="K304" i="10" s="1"/>
  <c r="K226" i="10" l="1"/>
  <c r="K236" i="10" s="1"/>
  <c r="F189" i="10" l="1"/>
  <c r="K189" i="10" s="1"/>
  <c r="K140" i="10" l="1"/>
  <c r="K151" i="10" s="1"/>
  <c r="K129" i="10"/>
  <c r="K127" i="10"/>
  <c r="K128" i="10"/>
  <c r="K126" i="10"/>
  <c r="K125" i="10"/>
  <c r="K112" i="10"/>
  <c r="K111" i="10"/>
  <c r="K130" i="10" l="1"/>
  <c r="K205" i="10"/>
  <c r="K207" i="10" s="1"/>
  <c r="K346" i="10" s="1"/>
  <c r="E307" i="10" l="1"/>
  <c r="K307" i="10" s="1"/>
  <c r="K309" i="10" s="1"/>
  <c r="K310" i="10" s="1"/>
  <c r="K216" i="10"/>
  <c r="K120" i="10"/>
  <c r="K115" i="10"/>
  <c r="K114" i="10"/>
  <c r="K113" i="10"/>
  <c r="K110" i="10"/>
  <c r="K108" i="10"/>
  <c r="K107" i="10"/>
  <c r="K109" i="10"/>
  <c r="K102" i="10"/>
  <c r="K343" i="10" s="1"/>
  <c r="K116" i="10" l="1"/>
  <c r="K219" i="10"/>
  <c r="K218" i="10"/>
  <c r="K217" i="10"/>
  <c r="K122" i="10"/>
  <c r="K168" i="10" l="1"/>
  <c r="K338" i="10"/>
  <c r="K340" i="10" s="1"/>
  <c r="K341" i="10" s="1"/>
  <c r="K344" i="10" l="1"/>
  <c r="K347" i="10" s="1"/>
</calcChain>
</file>

<file path=xl/comments1.xml><?xml version="1.0" encoding="utf-8"?>
<comments xmlns="http://schemas.openxmlformats.org/spreadsheetml/2006/main">
  <authors>
    <author>Auteur</author>
  </authors>
  <commentList>
    <comment ref="B205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To be discussed with Laura</t>
        </r>
      </text>
    </comment>
    <comment ref="C287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To be dicussed with Laura</t>
        </r>
      </text>
    </comment>
  </commentList>
</comments>
</file>

<file path=xl/sharedStrings.xml><?xml version="1.0" encoding="utf-8"?>
<sst xmlns="http://schemas.openxmlformats.org/spreadsheetml/2006/main" count="564" uniqueCount="372">
  <si>
    <t>Trenches</t>
  </si>
  <si>
    <t>Geophysics</t>
  </si>
  <si>
    <t>Magnetometry</t>
  </si>
  <si>
    <t>Electrical resistivity tomography</t>
  </si>
  <si>
    <t>Horizontal to vertical noise spectral ratio</t>
  </si>
  <si>
    <t>Multi-channel Analysis of Surface Waves</t>
  </si>
  <si>
    <t xml:space="preserve">Self Potential </t>
  </si>
  <si>
    <t>TOTAL</t>
  </si>
  <si>
    <t>Supply and disposal</t>
  </si>
  <si>
    <t>Topographical survey</t>
  </si>
  <si>
    <t>Safety plan</t>
  </si>
  <si>
    <r>
      <t>Meetings</t>
    </r>
    <r>
      <rPr>
        <vertAlign val="superscript"/>
        <sz val="11"/>
        <color theme="1"/>
        <rFont val="Calibri"/>
        <family val="2"/>
        <scheme val="minor"/>
      </rPr>
      <t>1</t>
    </r>
  </si>
  <si>
    <t>Quantity</t>
  </si>
  <si>
    <t>Sampling techniques</t>
  </si>
  <si>
    <t>Infrastructure on site</t>
  </si>
  <si>
    <t>Geophysical survey</t>
  </si>
  <si>
    <t>Guided Waste sampling</t>
  </si>
  <si>
    <t>TOTAL FOR LANDFILL CONTENT CHARACTERIZATION WITH RAWFILL METHODOLOGY</t>
  </si>
  <si>
    <t>Detection of explosive device</t>
  </si>
  <si>
    <t>Detection of Asbestos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</si>
  <si>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</si>
  <si>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Deforestation/clearing</t>
  </si>
  <si>
    <t>Historical survey</t>
  </si>
  <si>
    <t>Research for utilities</t>
  </si>
  <si>
    <t>Sample</t>
  </si>
  <si>
    <t>Unit</t>
  </si>
  <si>
    <t>€/Unit</t>
  </si>
  <si>
    <t>4050</t>
  </si>
  <si>
    <t>95</t>
  </si>
  <si>
    <t>Other</t>
  </si>
  <si>
    <t>Working day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</si>
  <si>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</si>
  <si>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€/day</t>
  </si>
  <si>
    <t>1000</t>
  </si>
  <si>
    <t>Capping restoration</t>
  </si>
  <si>
    <t>GPR</t>
  </si>
  <si>
    <t>Site restoration after sampling (boreholes)</t>
  </si>
  <si>
    <t>Sowing operations</t>
  </si>
  <si>
    <r>
      <t xml:space="preserve">Site restoration after sampling </t>
    </r>
    <r>
      <rPr>
        <sz val="11"/>
        <rFont val="Calibri"/>
        <family val="2"/>
        <scheme val="minor"/>
      </rPr>
      <t>(relandfilling with onsite soil and waste material)</t>
    </r>
  </si>
  <si>
    <t>Site restoration</t>
  </si>
  <si>
    <t>880</t>
  </si>
  <si>
    <t>Fixed prices</t>
  </si>
  <si>
    <t>52</t>
  </si>
  <si>
    <t>495</t>
  </si>
  <si>
    <t>Profile</t>
  </si>
  <si>
    <t>Fixed Price</t>
  </si>
  <si>
    <t>Drilling Boreholes (180 - 219 mm)</t>
  </si>
  <si>
    <t>m</t>
  </si>
  <si>
    <t>- Between 0 and 15 m depth</t>
  </si>
  <si>
    <t>- Between 15 and 30 m depth</t>
  </si>
  <si>
    <r>
      <t>Working day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</si>
  <si>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>8 trenches per working day</t>
    </r>
  </si>
  <si>
    <t>Borehole installation, clearing emplacement and material relocation</t>
  </si>
  <si>
    <t>Prior to the sampling</t>
  </si>
  <si>
    <t>Electromagnetic Mapping (Dualem 2 m antenna)</t>
  </si>
  <si>
    <t>Electromagnetic Mapping (M31 K Geonics)</t>
  </si>
  <si>
    <t>Electrical resistivity tomography + Induced polarization (2D)</t>
  </si>
  <si>
    <t>Electrical resistivity tomography + Induced polarization (3D)</t>
  </si>
  <si>
    <t>Feasibility study report</t>
  </si>
  <si>
    <t>Environmental impact assessment report/Fauna-Flora report</t>
  </si>
  <si>
    <t>Design of the landfill mining project</t>
  </si>
  <si>
    <t>Engineering computation</t>
  </si>
  <si>
    <t>Site preparation</t>
  </si>
  <si>
    <t>Environmental protection</t>
  </si>
  <si>
    <t xml:space="preserve">Piezometers </t>
  </si>
  <si>
    <t>Rental excavation and hauling equipment</t>
  </si>
  <si>
    <t>Working days</t>
  </si>
  <si>
    <t>Total hours</t>
  </si>
  <si>
    <t>€/h</t>
  </si>
  <si>
    <t>Engineer</t>
  </si>
  <si>
    <t>Site supervisor</t>
  </si>
  <si>
    <t>Project Manager</t>
  </si>
  <si>
    <t xml:space="preserve">Surface and ground water analysis </t>
  </si>
  <si>
    <t>Groundwater pumping</t>
  </si>
  <si>
    <t xml:space="preserve">Rental of screening and sorting equipment </t>
  </si>
  <si>
    <t>Integrated facility with a drum screen, air classifier and magnetic separator</t>
  </si>
  <si>
    <t>Other equipment 1:</t>
  </si>
  <si>
    <t>Other equipment 2:</t>
  </si>
  <si>
    <t>Other equipment 3:</t>
  </si>
  <si>
    <t>€/T</t>
  </si>
  <si>
    <t>Charges</t>
  </si>
  <si>
    <t xml:space="preserve">Fresh water </t>
  </si>
  <si>
    <t xml:space="preserve">Electricity </t>
  </si>
  <si>
    <t xml:space="preserve">Other </t>
  </si>
  <si>
    <t>Material Transport</t>
  </si>
  <si>
    <t>Tons to transport</t>
  </si>
  <si>
    <t>Transport by truck</t>
  </si>
  <si>
    <t>Distance to the landfill for hazardous waste materials</t>
  </si>
  <si>
    <t>Distance to the landfill for non hazardous waste materials</t>
  </si>
  <si>
    <t>Distance to the landfill for MBT plant</t>
  </si>
  <si>
    <r>
      <t xml:space="preserve">Distance to another landfill 1 </t>
    </r>
    <r>
      <rPr>
        <i/>
        <sz val="11"/>
        <color theme="1"/>
        <rFont val="Calibri"/>
        <family val="2"/>
        <scheme val="minor"/>
      </rPr>
      <t>(for relandfilling)</t>
    </r>
  </si>
  <si>
    <t>Transport combined (truck + boat)</t>
  </si>
  <si>
    <t>Distance from the LF to the harbour</t>
  </si>
  <si>
    <t>Distance from the harbour to the incineration plant</t>
  </si>
  <si>
    <t>Distance from the harbour to the cement factory</t>
  </si>
  <si>
    <t>Distance from the harbour to the landfill for hazardous waste materials</t>
  </si>
  <si>
    <t>Distance from the harbour to the landfill for non hazardous waste materials</t>
  </si>
  <si>
    <t>Distance from the harbour to the landfill for MBT plant</t>
  </si>
  <si>
    <r>
      <t xml:space="preserve">Distance from the harbour to another landfill 1 </t>
    </r>
    <r>
      <rPr>
        <i/>
        <sz val="11"/>
        <color theme="1"/>
        <rFont val="Calibri"/>
        <family val="2"/>
        <scheme val="minor"/>
      </rPr>
      <t>(for relandfilling)</t>
    </r>
  </si>
  <si>
    <r>
      <t xml:space="preserve">Distance from the harbour to another landfill 2 </t>
    </r>
    <r>
      <rPr>
        <i/>
        <sz val="11"/>
        <color theme="1"/>
        <rFont val="Calibri"/>
        <family val="2"/>
        <scheme val="minor"/>
      </rPr>
      <t>(for relandfilling)</t>
    </r>
  </si>
  <si>
    <t>Other cost</t>
  </si>
  <si>
    <t>Number of days</t>
  </si>
  <si>
    <t>Interruptions of LFM operations</t>
  </si>
  <si>
    <t>Unforseen cost (10%)</t>
  </si>
  <si>
    <t>REHABILITATION COST</t>
  </si>
  <si>
    <r>
      <t>Volume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</si>
  <si>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r>
      <t>€/m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</si>
  <si>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€/m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</si>
  <si>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Top soil cover (arable soil)</t>
  </si>
  <si>
    <r>
      <t>Bottom layer - Leachate drainage layer</t>
    </r>
    <r>
      <rPr>
        <i/>
        <sz val="11"/>
        <color theme="1"/>
        <rFont val="Calibri"/>
        <family val="2"/>
        <scheme val="minor"/>
      </rPr>
      <t xml:space="preserve"> (if waste deposits remain on site)</t>
    </r>
  </si>
  <si>
    <t>Duration (year)</t>
  </si>
  <si>
    <t>Surface water analysis</t>
  </si>
  <si>
    <t>Groundwater surface analysis</t>
  </si>
  <si>
    <t>Relandfilling on site &amp; filling the excavation pit</t>
  </si>
  <si>
    <t>Quantity (T)</t>
  </si>
  <si>
    <t>Treatment of the fine fraction</t>
  </si>
  <si>
    <t>Relandfilling the fine fraction</t>
  </si>
  <si>
    <t>Crushing aggregate to be relandfilled on site</t>
  </si>
  <si>
    <t>Filling the pit with soil fraction from the site</t>
  </si>
  <si>
    <t xml:space="preserve">Filling the pit with imported soil fraction </t>
  </si>
  <si>
    <t>Environmental monitoring</t>
  </si>
  <si>
    <t>Soil analysis</t>
  </si>
  <si>
    <t>WASTE REVALORIZATION</t>
  </si>
  <si>
    <t>Waste-to-Material</t>
  </si>
  <si>
    <t>Metal</t>
  </si>
  <si>
    <t>Cardboard/Paper</t>
  </si>
  <si>
    <t>Plastics</t>
  </si>
  <si>
    <t>Glass</t>
  </si>
  <si>
    <t>Ceramics</t>
  </si>
  <si>
    <t>Rubber</t>
  </si>
  <si>
    <t>Cover soil</t>
  </si>
  <si>
    <t>Granulates</t>
  </si>
  <si>
    <t>Construction waste</t>
  </si>
  <si>
    <t>Textile</t>
  </si>
  <si>
    <t>Fine Matrix</t>
  </si>
  <si>
    <t>Waste-to-Energy</t>
  </si>
  <si>
    <t xml:space="preserve">Waste-to-Land </t>
  </si>
  <si>
    <t>Reclaimed land price</t>
  </si>
  <si>
    <t>Redevelopment project (e.g., building house)</t>
  </si>
  <si>
    <t>TOTAL REVENUES OF THE PROJECT</t>
  </si>
  <si>
    <t>Safety measurement on site</t>
  </si>
  <si>
    <t>On site</t>
  </si>
  <si>
    <t>Type of waste materials</t>
  </si>
  <si>
    <t>Location</t>
  </si>
  <si>
    <t>Duration of the landfill mining project</t>
  </si>
  <si>
    <t>Status of the landfill mining project</t>
  </si>
  <si>
    <t>Rehabilitation plan</t>
  </si>
  <si>
    <t>Risk study</t>
  </si>
  <si>
    <t>Worker qualified Q1 - work on site by foot</t>
  </si>
  <si>
    <r>
      <t>Saving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equivalent</t>
    </r>
  </si>
  <si>
    <t>Grand TOTAL*</t>
  </si>
  <si>
    <t>Installation, disassembly and running water treatement plant</t>
  </si>
  <si>
    <t xml:space="preserve">Air measurement (in case of albestos) or volatils </t>
  </si>
  <si>
    <t>TOTAL FOR LANDFILL MINING PRE-OPERATIONS COST</t>
  </si>
  <si>
    <t>TOTAL FOR LANDFILL MINING OPERATIONS</t>
  </si>
  <si>
    <t>Site name</t>
  </si>
  <si>
    <t>Site information</t>
  </si>
  <si>
    <t>Total Duration</t>
  </si>
  <si>
    <t>Age of the landfill</t>
  </si>
  <si>
    <t>Unit Price</t>
  </si>
  <si>
    <t>FFT</t>
  </si>
  <si>
    <t>€/m²</t>
  </si>
  <si>
    <t xml:space="preserve">Staff cost </t>
  </si>
  <si>
    <t>Total duration of LFM operations (days)</t>
  </si>
  <si>
    <t>Total duration of LFM operations (hours)</t>
  </si>
  <si>
    <t>Total Weight (T)</t>
  </si>
  <si>
    <t>Tonnes Recovered</t>
  </si>
  <si>
    <t>Other waste 1: Fly ashes</t>
  </si>
  <si>
    <t>Other waste 2: Slaked lime</t>
  </si>
  <si>
    <t>Other waste 3: Municipal solid waste</t>
  </si>
  <si>
    <t>Other waste 4: Contaminated soil</t>
  </si>
  <si>
    <t>Stone/concrete</t>
  </si>
  <si>
    <t>Wood</t>
  </si>
  <si>
    <t>Organic</t>
  </si>
  <si>
    <t>Hazardous waste</t>
  </si>
  <si>
    <t>km (back)</t>
  </si>
  <si>
    <t>km (towards)</t>
  </si>
  <si>
    <t>Total km</t>
  </si>
  <si>
    <t xml:space="preserve">Number of rides </t>
  </si>
  <si>
    <t>Installation of a new barrier/recontruction</t>
  </si>
  <si>
    <t>Relandfilling on site (non-hazardous)</t>
  </si>
  <si>
    <t>Distance from the harbour to the waste treatment plant (MSW)</t>
  </si>
  <si>
    <t>Worker (Manual Screening)</t>
  </si>
  <si>
    <t>Surface area</t>
  </si>
  <si>
    <t>Worker (Construction work)</t>
  </si>
  <si>
    <t>Total working duration (hours)</t>
  </si>
  <si>
    <r>
      <t>Total volume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</si>
  <si>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</si>
  <si>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 xml:space="preserve"> </t>
  </si>
  <si>
    <t>€/hr</t>
  </si>
  <si>
    <t>€/ride</t>
  </si>
  <si>
    <t>Total tons</t>
  </si>
  <si>
    <t>TOTAL FOR WHOLE LANDFILL MINING PROJECT (EXPENDITURES)</t>
  </si>
  <si>
    <t>Building base</t>
  </si>
  <si>
    <t>Delimitation of protected zones for nature conservation</t>
  </si>
  <si>
    <t>Loading area for trucks</t>
  </si>
  <si>
    <t>Road for trucks</t>
  </si>
  <si>
    <t>Storm water basin</t>
  </si>
  <si>
    <t>Construction of protective fences</t>
  </si>
  <si>
    <t>Dirt prevention and cleaning area</t>
  </si>
  <si>
    <r>
      <t xml:space="preserve">Storage area with impermeable liner </t>
    </r>
    <r>
      <rPr>
        <i/>
        <sz val="11"/>
        <color rgb="FF000000"/>
        <rFont val="Calibri"/>
        <family val="2"/>
      </rPr>
      <t>(For machinery and Hazardous waste)</t>
    </r>
  </si>
  <si>
    <r>
      <t>Surface 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</si>
  <si>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Number of sampling campaign per year</t>
  </si>
  <si>
    <t>€/sampling campaign</t>
  </si>
  <si>
    <t>Campaigns</t>
  </si>
  <si>
    <t>Plantations/grasslands/ecological development</t>
  </si>
  <si>
    <t>Distance from harbour to interested party (Netherlands)</t>
  </si>
  <si>
    <t>Purchase  soil type I for slope creation</t>
  </si>
  <si>
    <r>
      <t>m</t>
    </r>
    <r>
      <rPr>
        <sz val="11"/>
        <color theme="1"/>
        <rFont val="Calibri"/>
        <family val="2"/>
      </rPr>
      <t>²</t>
    </r>
  </si>
  <si>
    <t>m²</t>
  </si>
  <si>
    <r>
      <t>m</t>
    </r>
    <r>
      <rPr>
        <sz val="11"/>
        <color theme="1"/>
        <rFont val="Calibri"/>
        <family val="2"/>
      </rPr>
      <t>³</t>
    </r>
  </si>
  <si>
    <t>m³</t>
  </si>
  <si>
    <t>1. LANDFILL CHARACTERIZATION WITH RAWFILL METHODOLOGY</t>
  </si>
  <si>
    <r>
      <t xml:space="preserve">1 </t>
    </r>
    <r>
      <rPr>
        <i/>
        <sz val="9"/>
        <color theme="1"/>
        <rFont val="Calibri"/>
        <family val="2"/>
        <scheme val="minor"/>
      </rPr>
      <t>At least, three meetings.</t>
    </r>
  </si>
  <si>
    <t>2. LANDFILL MINING PRE-OPERATIONS COST</t>
  </si>
  <si>
    <t>3. LANDFILL MINING OPERATIONS</t>
  </si>
  <si>
    <t>Point</t>
  </si>
  <si>
    <t>The prices mentioned above take into account the processing of the data and the reporting.</t>
  </si>
  <si>
    <t>Installation</t>
  </si>
  <si>
    <t>Monitoring</t>
  </si>
  <si>
    <r>
      <t>m</t>
    </r>
    <r>
      <rPr>
        <b/>
        <vertAlign val="superscript"/>
        <sz val="11"/>
        <color rgb="FF000000"/>
        <rFont val="Calibri"/>
        <family val="2"/>
      </rPr>
      <t>3</t>
    </r>
    <r>
      <rPr>
        <b/>
        <sz val="11"/>
        <color rgb="FF000000"/>
        <rFont val="Calibri"/>
        <family val="2"/>
      </rPr>
      <t>/€</t>
    </r>
  </si>
  <si>
    <t>Excavators</t>
  </si>
  <si>
    <t>Compact excavator (7.5 to 10 T)</t>
  </si>
  <si>
    <t>Bulldozer</t>
  </si>
  <si>
    <t>Dumper</t>
  </si>
  <si>
    <t>Dump trailer (tracteur benne)</t>
  </si>
  <si>
    <t>Mechanical Shovel (&gt; 50 T)</t>
  </si>
  <si>
    <t>Mechanical Shovel (&gt;35 to 50 T)</t>
  </si>
  <si>
    <t>Mechanical Shovel (&gt;25 to 35 T)</t>
  </si>
  <si>
    <t>Mechanical Shovel (&gt;10 to 25 T)</t>
  </si>
  <si>
    <t>Bobcat</t>
  </si>
  <si>
    <t>Trucks with hydraulic lift-arms</t>
  </si>
  <si>
    <t>Total rides (Tyre washing system)</t>
  </si>
  <si>
    <t>L</t>
  </si>
  <si>
    <t>Recovery Factor (%)</t>
  </si>
  <si>
    <r>
      <t>Density (T/m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</si>
  <si>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>Incineration</t>
  </si>
  <si>
    <t>Gasification</t>
  </si>
  <si>
    <t>Pyrolysis</t>
  </si>
  <si>
    <t>Electicity production</t>
  </si>
  <si>
    <t>Heat production</t>
  </si>
  <si>
    <t>Producing residue derived fuels (RDFs) from waste</t>
  </si>
  <si>
    <t>Void space (relandfilling)</t>
  </si>
  <si>
    <t>LFM Project benefit (REVENUES-EXPENDITURES)</t>
  </si>
  <si>
    <t>Geotextile membrane</t>
  </si>
  <si>
    <t>Clay</t>
  </si>
  <si>
    <t>*if waste deposits remain on site.</t>
  </si>
  <si>
    <t>Final levelling/reprofiling</t>
  </si>
  <si>
    <t>due to weather conditions (snow, storm)</t>
  </si>
  <si>
    <t>due to citizen protest</t>
  </si>
  <si>
    <t>TOTAL REVENUES</t>
  </si>
  <si>
    <t>Ferrous</t>
  </si>
  <si>
    <t>Non ferrous</t>
  </si>
  <si>
    <t>Total Tonnes</t>
  </si>
  <si>
    <t>TRANSPORT</t>
  </si>
  <si>
    <r>
      <t>Top layer - Watertighness layer</t>
    </r>
    <r>
      <rPr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 xml:space="preserve"> </t>
    </r>
  </si>
  <si>
    <r>
      <t>Top layer - Rainwater drainage</t>
    </r>
    <r>
      <rPr>
        <vertAlign val="superscript"/>
        <sz val="11"/>
        <color theme="1"/>
        <rFont val="Calibri"/>
        <family val="2"/>
        <scheme val="minor"/>
      </rPr>
      <t>3</t>
    </r>
  </si>
  <si>
    <r>
      <t>Bottom layer - Watertighness layer</t>
    </r>
    <r>
      <rPr>
        <vertAlign val="superscript"/>
        <sz val="11"/>
        <color theme="1"/>
        <rFont val="Calibri"/>
        <family val="2"/>
        <scheme val="minor"/>
      </rPr>
      <t>3</t>
    </r>
  </si>
  <si>
    <t>TOTAL FOR LANDFILL CHARACTERIZATION WITH RAWFILL METHODOLOGY</t>
  </si>
  <si>
    <t>Preliminary to site investigation</t>
  </si>
  <si>
    <t>Meetings</t>
  </si>
  <si>
    <t>Fixed price</t>
  </si>
  <si>
    <t>Per hour</t>
  </si>
  <si>
    <t>Distance (km)</t>
  </si>
  <si>
    <t>€/km</t>
  </si>
  <si>
    <t>Day</t>
  </si>
  <si>
    <t>Material transport</t>
  </si>
  <si>
    <t xml:space="preserve">Cost of mobilisation equipment To and From the Site </t>
  </si>
  <si>
    <t>Renting car</t>
  </si>
  <si>
    <t>0.3</t>
  </si>
  <si>
    <t>0.30</t>
  </si>
  <si>
    <t>65.00</t>
  </si>
  <si>
    <t>Waste management</t>
  </si>
  <si>
    <t>Evacuation and revalorization of the excavated waste material</t>
  </si>
  <si>
    <t>- Inert solid waste</t>
  </si>
  <si>
    <t>- Waste sent to recycle facilities</t>
  </si>
  <si>
    <t>- Contaminated solid waste potentially valorisable</t>
  </si>
  <si>
    <t>- Waste containing asbestos</t>
  </si>
  <si>
    <t>- Liquid waste</t>
  </si>
  <si>
    <t>- Green waste resulting from site clearing</t>
  </si>
  <si>
    <t>Sampling analysis</t>
  </si>
  <si>
    <t>Waste analysis</t>
  </si>
  <si>
    <t>Data interpretation (volumetry)</t>
  </si>
  <si>
    <t>Renting of infrastructure on site</t>
  </si>
  <si>
    <t>T</t>
  </si>
  <si>
    <t>Qunatity</t>
  </si>
  <si>
    <t>€/Day</t>
  </si>
  <si>
    <t>€/Km</t>
  </si>
  <si>
    <r>
      <t>Soil analysis (</t>
    </r>
    <r>
      <rPr>
        <i/>
        <sz val="11"/>
        <color theme="1"/>
        <rFont val="Calibri"/>
        <family val="2"/>
        <scheme val="minor"/>
      </rPr>
      <t>if requested</t>
    </r>
    <r>
      <rPr>
        <sz val="11"/>
        <color theme="1"/>
        <rFont val="Calibri"/>
        <family val="2"/>
        <scheme val="minor"/>
      </rPr>
      <t>)</t>
    </r>
  </si>
  <si>
    <r>
      <t>Water analysis (</t>
    </r>
    <r>
      <rPr>
        <i/>
        <sz val="11"/>
        <color theme="1"/>
        <rFont val="Calibri"/>
        <family val="2"/>
        <scheme val="minor"/>
      </rPr>
      <t>if requested</t>
    </r>
    <r>
      <rPr>
        <sz val="11"/>
        <color theme="1"/>
        <rFont val="Calibri"/>
        <family val="2"/>
        <scheme val="minor"/>
      </rPr>
      <t>)</t>
    </r>
  </si>
  <si>
    <t>Resource distribution model (3D)</t>
  </si>
  <si>
    <t>Correlation between the geophysical data and the waste samples</t>
  </si>
  <si>
    <t>Creation of a resource distribution model</t>
  </si>
  <si>
    <t>Other 2</t>
  </si>
  <si>
    <t>Other 3</t>
  </si>
  <si>
    <t>Other 4</t>
  </si>
  <si>
    <t>Combination</t>
  </si>
  <si>
    <t>Incineration (+) or (-) cost</t>
  </si>
  <si>
    <t xml:space="preserve">Off site </t>
  </si>
  <si>
    <t>Transport by truck+train</t>
  </si>
  <si>
    <t>Transport by boat</t>
  </si>
  <si>
    <t>Transport Combined (truck + boat)</t>
  </si>
  <si>
    <t>Creation of heavy truck access (&gt;30 T)</t>
  </si>
  <si>
    <t>Road rehabilitation</t>
  </si>
  <si>
    <t xml:space="preserve">Distance to the incineration plant </t>
  </si>
  <si>
    <t xml:space="preserve">Distance to the cement factory </t>
  </si>
  <si>
    <t xml:space="preserve">Distance to the waste treatment plant </t>
  </si>
  <si>
    <t>Distance from the LF to the train station</t>
  </si>
  <si>
    <t>Distance travelled by train station</t>
  </si>
  <si>
    <t>Distance from the train station to the incineration plant</t>
  </si>
  <si>
    <t>Distance from the train station to the cement factory</t>
  </si>
  <si>
    <t>Distance from the train station to the waste treatment plant</t>
  </si>
  <si>
    <t>Distance from the train station to the landfill for hazardous waste materials</t>
  </si>
  <si>
    <t>Distance from the train station to the landfill for non hazardous waste materials</t>
  </si>
  <si>
    <t>Distance from the train station to the landfill for MBT plant</t>
  </si>
  <si>
    <t>Distance to the incineration plant</t>
  </si>
  <si>
    <t>Distance to the cement factory</t>
  </si>
  <si>
    <t>Distance to the waste treatment plant</t>
  </si>
  <si>
    <t>Tonnes (transported)</t>
  </si>
  <si>
    <r>
      <t>Distance to another landfill 2 (</t>
    </r>
    <r>
      <rPr>
        <i/>
        <sz val="11"/>
        <color theme="1"/>
        <rFont val="Calibri"/>
        <family val="2"/>
        <scheme val="minor"/>
      </rPr>
      <t>for relandfilling</t>
    </r>
    <r>
      <rPr>
        <sz val="11"/>
        <color theme="1"/>
        <rFont val="Calibri"/>
        <family val="2"/>
        <scheme val="minor"/>
      </rPr>
      <t>)</t>
    </r>
  </si>
  <si>
    <r>
      <t>Distance from the train station to another landfill 1 (</t>
    </r>
    <r>
      <rPr>
        <i/>
        <sz val="11"/>
        <color rgb="FF000000"/>
        <rFont val="Calibri"/>
        <family val="2"/>
      </rPr>
      <t>for relandfilling</t>
    </r>
    <r>
      <rPr>
        <sz val="11"/>
        <color rgb="FF000000"/>
        <rFont val="Calibri"/>
        <family val="2"/>
      </rPr>
      <t>)</t>
    </r>
  </si>
  <si>
    <r>
      <t>Distance from the train station to another landfill 2 (</t>
    </r>
    <r>
      <rPr>
        <i/>
        <sz val="11"/>
        <color rgb="FF000000"/>
        <rFont val="Calibri"/>
        <family val="2"/>
      </rPr>
      <t>for relandfilling</t>
    </r>
    <r>
      <rPr>
        <sz val="11"/>
        <color rgb="FF000000"/>
        <rFont val="Calibri"/>
        <family val="2"/>
      </rPr>
      <t>)</t>
    </r>
  </si>
  <si>
    <r>
      <t>Distance to another landfill 1 (</t>
    </r>
    <r>
      <rPr>
        <i/>
        <sz val="11"/>
        <color rgb="FF000000"/>
        <rFont val="Calibri"/>
        <family val="2"/>
      </rPr>
      <t>for relandfilling</t>
    </r>
    <r>
      <rPr>
        <sz val="11"/>
        <color rgb="FF000000"/>
        <rFont val="Calibri"/>
        <family val="2"/>
      </rPr>
      <t>)</t>
    </r>
  </si>
  <si>
    <r>
      <t>Distance to another landfill 2 (</t>
    </r>
    <r>
      <rPr>
        <i/>
        <sz val="11"/>
        <color rgb="FF000000"/>
        <rFont val="Calibri"/>
        <family val="2"/>
      </rPr>
      <t>for relandfilling</t>
    </r>
    <r>
      <rPr>
        <sz val="11"/>
        <color rgb="FF000000"/>
        <rFont val="Calibri"/>
        <family val="2"/>
      </rPr>
      <t>)</t>
    </r>
  </si>
  <si>
    <r>
      <t>Distance from the harbour to another landfill 1 (</t>
    </r>
    <r>
      <rPr>
        <i/>
        <sz val="11"/>
        <color rgb="FF000000"/>
        <rFont val="Calibri"/>
        <family val="2"/>
      </rPr>
      <t>for relandfilling</t>
    </r>
    <r>
      <rPr>
        <sz val="11"/>
        <color rgb="FF000000"/>
        <rFont val="Calibri"/>
        <family val="2"/>
      </rPr>
      <t>)</t>
    </r>
  </si>
  <si>
    <r>
      <t>Distance from the harbour to another landfill 2 (</t>
    </r>
    <r>
      <rPr>
        <i/>
        <sz val="11"/>
        <color rgb="FF000000"/>
        <rFont val="Calibri"/>
        <family val="2"/>
      </rPr>
      <t>for relandfilling</t>
    </r>
    <r>
      <rPr>
        <sz val="11"/>
        <color rgb="FF000000"/>
        <rFont val="Calibri"/>
        <family val="2"/>
      </rPr>
      <t>)</t>
    </r>
  </si>
  <si>
    <t>Waste material transport</t>
  </si>
  <si>
    <t>Evacuation of hazardous and treatment</t>
  </si>
  <si>
    <t>Evacuation, transport of non-hazardous waste</t>
  </si>
  <si>
    <t>Evacuation, transport and biological treatment</t>
  </si>
  <si>
    <t>Evacuation, transport and thermal treatment</t>
  </si>
  <si>
    <t>Tonnes</t>
  </si>
  <si>
    <t xml:space="preserve">     Radioactive waste</t>
  </si>
  <si>
    <t xml:space="preserve">     Asbestos</t>
  </si>
  <si>
    <t xml:space="preserve">     Waste containing Asbestos</t>
  </si>
  <si>
    <t xml:space="preserve">km </t>
  </si>
  <si>
    <t>OTHER REVENUES/BENEFITS</t>
  </si>
  <si>
    <t>%/people</t>
  </si>
  <si>
    <t>Jobs</t>
  </si>
  <si>
    <t>Time (yr)</t>
  </si>
  <si>
    <t>Euro per capita/year</t>
  </si>
  <si>
    <t>Socio-economic revenues during /after mining and rehabilitation</t>
  </si>
  <si>
    <t>Environmental revenues</t>
  </si>
  <si>
    <t>Climate</t>
  </si>
  <si>
    <t>TAX*</t>
  </si>
  <si>
    <t>Tax for relandfilling</t>
  </si>
  <si>
    <t>Tax exemption/refund</t>
  </si>
  <si>
    <t>Tax breaks</t>
  </si>
  <si>
    <t>*the tax legislation varies depending on the NWE region.</t>
  </si>
  <si>
    <t>Green certificate</t>
  </si>
  <si>
    <t>Other policy instruments internalizing environmental externalities</t>
  </si>
  <si>
    <t>Reduction in process costs of materials</t>
  </si>
  <si>
    <t>INDIRECT REVENUES/ SAVING COSTS</t>
  </si>
  <si>
    <t>Aftercare management cost (for at least 30 years)</t>
  </si>
  <si>
    <t>€/year</t>
  </si>
  <si>
    <t>Leachates treatment on site</t>
  </si>
  <si>
    <t>Biogas treatment on site</t>
  </si>
  <si>
    <t xml:space="preserve">Inhabitants </t>
  </si>
  <si>
    <t>Number of years</t>
  </si>
  <si>
    <t>Trucks (loading  capacity)</t>
  </si>
  <si>
    <t>-</t>
  </si>
  <si>
    <r>
      <t>Storage area for materials (</t>
    </r>
    <r>
      <rPr>
        <i/>
        <sz val="11"/>
        <color rgb="FF000000"/>
        <rFont val="Calibri"/>
        <family val="2"/>
      </rPr>
      <t>excavated</t>
    </r>
    <r>
      <rPr>
        <sz val="11"/>
        <color rgb="FF000000"/>
        <rFont val="Calibri"/>
        <family val="2"/>
      </rPr>
      <t>)</t>
    </r>
  </si>
  <si>
    <t xml:space="preserve">Direct employment  (during landfill mining operation)  </t>
  </si>
  <si>
    <t xml:space="preserve">Indirect employment (during/after mining and rehabilitation)            </t>
  </si>
  <si>
    <t>Health benefit</t>
  </si>
  <si>
    <t xml:space="preserve">Minimization of the contamination  </t>
  </si>
  <si>
    <t>Nature protection/Biodiversity (nutrient recycling)</t>
  </si>
  <si>
    <t>Nature redevelopment (Carbon storage and sequestration)</t>
  </si>
  <si>
    <t>Reduction of greenhouse gases</t>
  </si>
  <si>
    <t>BUSINESS MODEL FOR Enhanced landfill mining project</t>
  </si>
  <si>
    <t>kg</t>
  </si>
  <si>
    <t>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</si>
</sst>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(* #,##0.00_);_(* \(#,##0.00\);_(* &quot;-&quot;??_);_(@_)"/>
    <numFmt numFmtId="165" formatCode="_ &quot;€&quot;\ * #,##0.00_ ;_ &quot;€&quot;\ * \-#,##0.00_ ;_ &quot;€&quot;\ * &quot;-&quot;??_ ;_ @_ "/>
    <numFmt numFmtId="166" formatCode="#,##0.0"/>
    <numFmt numFmtId="167" formatCode="#,##0.00\ &quot;€&quot;"/>
    <numFmt numFmtId="168" formatCode="#,##0.00\ [$€-80C]"/>
    <numFmt numFmtId="169" formatCode="#,##0.000000"/>
    <numFmt numFmtId="170" formatCode="0.0"/>
  </numFmts>
  <fonts count="3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000000"/>
      <name val="Calibri"/>
      <family val="2"/>
    </font>
    <font>
      <b/>
      <i/>
      <sz val="11"/>
      <color rgb="FF333333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202124"/>
      <name val="Arial"/>
      <family val="2"/>
    </font>
    <font>
      <sz val="11"/>
      <name val="Calibri"/>
      <family val="2"/>
    </font>
    <font>
      <b/>
      <sz val="18"/>
      <color rgb="FF000000"/>
      <name val="Calibri"/>
      <family val="2"/>
    </font>
    <font>
      <sz val="12"/>
      <color rgb="FF000000"/>
      <name val="Calibri"/>
      <family val="2"/>
      <scheme val="minor"/>
    </font>
    <font>
      <i/>
      <sz val="11"/>
      <color rgb="FF000000"/>
      <name val="Calibri"/>
      <family val="2"/>
    </font>
    <font>
      <sz val="10"/>
      <color rgb="FF000000"/>
      <name val="Open Sans"/>
      <family val="2"/>
    </font>
    <font>
      <sz val="8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vertAlign val="superscript"/>
      <sz val="11"/>
      <color rgb="FF000000"/>
      <name val="Calibri"/>
      <family val="2"/>
    </font>
    <font>
      <sz val="9.35"/>
      <color theme="1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43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432">
    <xf numFmtId="0" fontId="0" fillId="0" borderId="0" xfId="0"/>
    <xf numFmtId="0" fontId="0" fillId="0" borderId="0" xfId="0" applyFill="1" applyBorder="1"/>
    <xf numFmtId="0" fontId="0" fillId="0" borderId="0" xfId="0" applyBorder="1"/>
    <xf numFmtId="0" fontId="1" fillId="0" borderId="0" xfId="0" applyFont="1" applyFill="1" applyBorder="1"/>
    <xf numFmtId="167" fontId="0" fillId="0" borderId="0" xfId="0" applyNumberFormat="1" applyFill="1" applyBorder="1"/>
    <xf numFmtId="49" fontId="17" fillId="0" borderId="0" xfId="0" applyNumberFormat="1" applyFont="1" applyFill="1" applyBorder="1" applyAlignment="1">
      <alignment horizontal="center"/>
    </xf>
    <xf numFmtId="0" fontId="0" fillId="9" borderId="0" xfId="0" applyFill="1" applyBorder="1"/>
    <xf numFmtId="0" fontId="0" fillId="9" borderId="0" xfId="0" applyFill="1" applyBorder="1" applyAlignment="1">
      <alignment horizontal="center" vertical="center"/>
    </xf>
    <xf numFmtId="0" fontId="22" fillId="0" borderId="0" xfId="1" applyFont="1" applyFill="1" applyBorder="1"/>
    <xf numFmtId="0" fontId="1" fillId="9" borderId="0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/>
    </xf>
    <xf numFmtId="0" fontId="0" fillId="0" borderId="2" xfId="0" applyFill="1" applyBorder="1"/>
    <xf numFmtId="49" fontId="0" fillId="9" borderId="5" xfId="0" applyNumberFormat="1" applyFill="1" applyBorder="1" applyAlignment="1">
      <alignment wrapText="1"/>
    </xf>
    <xf numFmtId="0" fontId="0" fillId="13" borderId="4" xfId="0" applyFill="1" applyBorder="1"/>
    <xf numFmtId="168" fontId="0" fillId="9" borderId="2" xfId="0" applyNumberFormat="1" applyFill="1" applyBorder="1" applyAlignment="1">
      <alignment horizontal="center" vertical="center"/>
    </xf>
    <xf numFmtId="49" fontId="0" fillId="9" borderId="5" xfId="0" applyNumberFormat="1" applyFill="1" applyBorder="1" applyAlignment="1">
      <alignment vertical="center"/>
    </xf>
    <xf numFmtId="0" fontId="3" fillId="9" borderId="5" xfId="1" applyFill="1" applyBorder="1" applyAlignment="1">
      <alignment horizontal="left" vertical="center"/>
    </xf>
    <xf numFmtId="0" fontId="3" fillId="9" borderId="5" xfId="1" applyFill="1" applyBorder="1" applyAlignment="1">
      <alignment horizontal="left" vertical="center" wrapText="1"/>
    </xf>
    <xf numFmtId="0" fontId="3" fillId="9" borderId="5" xfId="1" applyFill="1" applyBorder="1" applyAlignment="1">
      <alignment vertical="center"/>
    </xf>
    <xf numFmtId="4" fontId="17" fillId="0" borderId="0" xfId="0" applyNumberFormat="1" applyFont="1" applyFill="1" applyBorder="1" applyAlignment="1">
      <alignment horizontal="center"/>
    </xf>
    <xf numFmtId="4" fontId="1" fillId="7" borderId="4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/>
    <xf numFmtId="4" fontId="0" fillId="0" borderId="0" xfId="0" applyNumberFormat="1" applyFill="1" applyBorder="1"/>
    <xf numFmtId="4" fontId="0" fillId="9" borderId="7" xfId="0" applyNumberFormat="1" applyFont="1" applyFill="1" applyBorder="1" applyAlignment="1">
      <alignment horizontal="left" vertical="center"/>
    </xf>
    <xf numFmtId="4" fontId="0" fillId="0" borderId="0" xfId="0" applyNumberFormat="1" applyBorder="1"/>
    <xf numFmtId="4" fontId="1" fillId="10" borderId="0" xfId="0" applyNumberFormat="1" applyFont="1" applyFill="1" applyBorder="1" applyAlignment="1">
      <alignment horizontal="center" vertical="center"/>
    </xf>
    <xf numFmtId="4" fontId="0" fillId="9" borderId="0" xfId="0" applyNumberFormat="1" applyFont="1" applyFill="1" applyBorder="1" applyAlignment="1">
      <alignment horizontal="center" vertical="center"/>
    </xf>
    <xf numFmtId="4" fontId="0" fillId="9" borderId="0" xfId="0" applyNumberFormat="1" applyFill="1" applyBorder="1" applyAlignment="1">
      <alignment horizontal="center" vertical="center"/>
    </xf>
    <xf numFmtId="4" fontId="0" fillId="9" borderId="0" xfId="0" applyNumberFormat="1" applyFill="1" applyBorder="1"/>
    <xf numFmtId="4" fontId="1" fillId="10" borderId="0" xfId="0" applyNumberFormat="1" applyFont="1" applyFill="1" applyBorder="1" applyAlignment="1">
      <alignment horizontal="center" vertical="center" wrapText="1"/>
    </xf>
    <xf numFmtId="4" fontId="0" fillId="9" borderId="0" xfId="0" applyNumberFormat="1" applyFont="1" applyFill="1" applyBorder="1"/>
    <xf numFmtId="4" fontId="5" fillId="9" borderId="0" xfId="0" applyNumberFormat="1" applyFont="1" applyFill="1" applyBorder="1" applyAlignment="1">
      <alignment horizontal="center" vertical="center"/>
    </xf>
    <xf numFmtId="4" fontId="0" fillId="14" borderId="10" xfId="0" applyNumberFormat="1" applyFill="1" applyBorder="1"/>
    <xf numFmtId="4" fontId="0" fillId="0" borderId="0" xfId="0" applyNumberFormat="1"/>
    <xf numFmtId="4" fontId="1" fillId="9" borderId="0" xfId="0" applyNumberFormat="1" applyFont="1" applyFill="1" applyBorder="1"/>
    <xf numFmtId="4" fontId="0" fillId="9" borderId="8" xfId="0" applyNumberFormat="1" applyFill="1" applyBorder="1" applyAlignment="1">
      <alignment horizontal="center" vertical="center"/>
    </xf>
    <xf numFmtId="168" fontId="0" fillId="0" borderId="0" xfId="0" applyNumberFormat="1" applyFill="1" applyBorder="1"/>
    <xf numFmtId="49" fontId="17" fillId="2" borderId="0" xfId="0" applyNumberFormat="1" applyFont="1" applyFill="1" applyBorder="1" applyAlignment="1"/>
    <xf numFmtId="4" fontId="1" fillId="3" borderId="1" xfId="0" applyNumberFormat="1" applyFont="1" applyFill="1" applyBorder="1" applyAlignment="1">
      <alignment vertical="center"/>
    </xf>
    <xf numFmtId="4" fontId="1" fillId="3" borderId="3" xfId="0" applyNumberFormat="1" applyFont="1" applyFill="1" applyBorder="1" applyAlignment="1">
      <alignment vertical="center"/>
    </xf>
    <xf numFmtId="49" fontId="1" fillId="6" borderId="5" xfId="0" applyNumberFormat="1" applyFont="1" applyFill="1" applyBorder="1" applyAlignment="1"/>
    <xf numFmtId="49" fontId="1" fillId="6" borderId="0" xfId="0" applyNumberFormat="1" applyFont="1" applyFill="1" applyBorder="1" applyAlignment="1"/>
    <xf numFmtId="49" fontId="1" fillId="6" borderId="2" xfId="0" applyNumberFormat="1" applyFont="1" applyFill="1" applyBorder="1" applyAlignment="1"/>
    <xf numFmtId="49" fontId="1" fillId="6" borderId="3" xfId="0" applyNumberFormat="1" applyFont="1" applyFill="1" applyBorder="1" applyAlignment="1"/>
    <xf numFmtId="49" fontId="0" fillId="9" borderId="5" xfId="0" applyNumberFormat="1" applyFill="1" applyBorder="1" applyAlignment="1">
      <alignment horizontal="left" indent="1"/>
    </xf>
    <xf numFmtId="4" fontId="16" fillId="3" borderId="3" xfId="0" applyNumberFormat="1" applyFont="1" applyFill="1" applyBorder="1" applyAlignment="1">
      <alignment vertical="center"/>
    </xf>
    <xf numFmtId="0" fontId="3" fillId="9" borderId="5" xfId="1" applyFill="1" applyBorder="1" applyAlignment="1">
      <alignment horizontal="left" indent="1"/>
    </xf>
    <xf numFmtId="4" fontId="3" fillId="9" borderId="0" xfId="1" applyNumberFormat="1" applyFill="1" applyBorder="1" applyAlignment="1">
      <alignment horizontal="right"/>
    </xf>
    <xf numFmtId="4" fontId="3" fillId="9" borderId="0" xfId="1" applyNumberFormat="1" applyFill="1" applyBorder="1" applyAlignment="1">
      <alignment horizontal="right" vertical="center"/>
    </xf>
    <xf numFmtId="4" fontId="3" fillId="9" borderId="0" xfId="1" applyNumberFormat="1" applyFill="1" applyBorder="1" applyAlignment="1">
      <alignment horizontal="right" vertical="center" wrapText="1"/>
    </xf>
    <xf numFmtId="4" fontId="0" fillId="9" borderId="0" xfId="0" applyNumberFormat="1" applyFill="1" applyBorder="1" applyAlignment="1">
      <alignment horizontal="right" vertical="center"/>
    </xf>
    <xf numFmtId="4" fontId="1" fillId="10" borderId="0" xfId="0" applyNumberFormat="1" applyFont="1" applyFill="1" applyBorder="1" applyAlignment="1">
      <alignment horizontal="right" vertical="center"/>
    </xf>
    <xf numFmtId="4" fontId="0" fillId="9" borderId="0" xfId="0" applyNumberFormat="1" applyFont="1" applyFill="1" applyBorder="1" applyAlignment="1">
      <alignment horizontal="right" vertical="center"/>
    </xf>
    <xf numFmtId="4" fontId="4" fillId="9" borderId="0" xfId="0" applyNumberFormat="1" applyFont="1" applyFill="1" applyBorder="1" applyAlignment="1">
      <alignment horizontal="right" vertical="center"/>
    </xf>
    <xf numFmtId="4" fontId="0" fillId="9" borderId="0" xfId="0" applyNumberFormat="1" applyFill="1" applyBorder="1" applyAlignment="1">
      <alignment horizontal="right"/>
    </xf>
    <xf numFmtId="4" fontId="0" fillId="4" borderId="8" xfId="0" applyNumberFormat="1" applyFont="1" applyFill="1" applyBorder="1" applyAlignment="1">
      <alignment horizontal="right"/>
    </xf>
    <xf numFmtId="4" fontId="4" fillId="4" borderId="8" xfId="0" applyNumberFormat="1" applyFont="1" applyFill="1" applyBorder="1" applyAlignment="1">
      <alignment horizontal="right" vertical="center"/>
    </xf>
    <xf numFmtId="4" fontId="0" fillId="4" borderId="8" xfId="0" applyNumberFormat="1" applyFill="1" applyBorder="1" applyAlignment="1">
      <alignment horizontal="right"/>
    </xf>
    <xf numFmtId="49" fontId="1" fillId="6" borderId="1" xfId="0" applyNumberFormat="1" applyFont="1" applyFill="1" applyBorder="1" applyAlignment="1">
      <alignment horizontal="right"/>
    </xf>
    <xf numFmtId="4" fontId="0" fillId="9" borderId="0" xfId="0" applyNumberFormat="1" applyFont="1" applyFill="1" applyBorder="1" applyAlignment="1">
      <alignment horizontal="right"/>
    </xf>
    <xf numFmtId="4" fontId="0" fillId="11" borderId="0" xfId="0" applyNumberFormat="1" applyFill="1" applyBorder="1" applyAlignment="1">
      <alignment horizontal="right"/>
    </xf>
    <xf numFmtId="4" fontId="0" fillId="9" borderId="0" xfId="0" applyNumberFormat="1" applyFill="1" applyBorder="1" applyAlignment="1">
      <alignment horizontal="right" vertical="center" wrapText="1"/>
    </xf>
    <xf numFmtId="4" fontId="10" fillId="11" borderId="0" xfId="0" applyNumberFormat="1" applyFont="1" applyFill="1" applyBorder="1" applyAlignment="1">
      <alignment horizontal="right"/>
    </xf>
    <xf numFmtId="4" fontId="4" fillId="9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16" fillId="3" borderId="1" xfId="0" applyNumberFormat="1" applyFont="1" applyFill="1" applyBorder="1" applyAlignment="1">
      <alignment horizontal="right" vertical="center"/>
    </xf>
    <xf numFmtId="4" fontId="3" fillId="14" borderId="10" xfId="1" applyNumberFormat="1" applyFill="1" applyBorder="1" applyAlignment="1">
      <alignment horizontal="right"/>
    </xf>
    <xf numFmtId="4" fontId="3" fillId="4" borderId="0" xfId="1" applyNumberFormat="1" applyFill="1" applyBorder="1" applyAlignment="1">
      <alignment horizontal="right"/>
    </xf>
    <xf numFmtId="4" fontId="3" fillId="4" borderId="0" xfId="1" applyNumberFormat="1" applyFill="1" applyBorder="1" applyAlignment="1">
      <alignment horizontal="right" vertical="center"/>
    </xf>
    <xf numFmtId="4" fontId="3" fillId="4" borderId="8" xfId="1" applyNumberFormat="1" applyFill="1" applyBorder="1" applyAlignment="1">
      <alignment horizontal="right"/>
    </xf>
    <xf numFmtId="4" fontId="3" fillId="0" borderId="0" xfId="1" applyNumberFormat="1" applyFill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13" borderId="1" xfId="0" applyNumberFormat="1" applyFill="1" applyBorder="1" applyAlignment="1">
      <alignment horizontal="right"/>
    </xf>
    <xf numFmtId="4" fontId="1" fillId="9" borderId="0" xfId="0" applyNumberFormat="1" applyFont="1" applyFill="1" applyBorder="1" applyAlignment="1">
      <alignment horizontal="right" vertical="center"/>
    </xf>
    <xf numFmtId="4" fontId="1" fillId="9" borderId="0" xfId="0" applyNumberFormat="1" applyFont="1" applyFill="1" applyBorder="1" applyAlignment="1">
      <alignment horizontal="right" vertical="center" wrapText="1"/>
    </xf>
    <xf numFmtId="4" fontId="1" fillId="9" borderId="0" xfId="0" applyNumberFormat="1" applyFont="1" applyFill="1" applyBorder="1" applyAlignment="1">
      <alignment horizontal="right"/>
    </xf>
    <xf numFmtId="4" fontId="0" fillId="9" borderId="8" xfId="0" applyNumberFormat="1" applyFill="1" applyBorder="1" applyAlignment="1">
      <alignment horizontal="right" vertical="center"/>
    </xf>
    <xf numFmtId="4" fontId="1" fillId="9" borderId="1" xfId="0" applyNumberFormat="1" applyFont="1" applyFill="1" applyBorder="1" applyAlignment="1">
      <alignment horizontal="right" vertical="center"/>
    </xf>
    <xf numFmtId="4" fontId="1" fillId="9" borderId="4" xfId="0" applyNumberFormat="1" applyFont="1" applyFill="1" applyBorder="1" applyAlignment="1">
      <alignment horizontal="right" vertical="center"/>
    </xf>
    <xf numFmtId="44" fontId="0" fillId="9" borderId="2" xfId="4" applyFont="1" applyFill="1" applyBorder="1" applyAlignment="1">
      <alignment horizontal="right" vertical="center"/>
    </xf>
    <xf numFmtId="44" fontId="0" fillId="9" borderId="2" xfId="4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0" fillId="15" borderId="10" xfId="0" applyNumberFormat="1" applyFill="1" applyBorder="1" applyAlignment="1">
      <alignment horizontal="right"/>
    </xf>
    <xf numFmtId="4" fontId="0" fillId="9" borderId="8" xfId="0" applyNumberFormat="1" applyFill="1" applyBorder="1" applyAlignment="1">
      <alignment horizontal="right"/>
    </xf>
    <xf numFmtId="4" fontId="0" fillId="16" borderId="10" xfId="0" applyNumberFormat="1" applyFill="1" applyBorder="1" applyAlignment="1">
      <alignment horizontal="right"/>
    </xf>
    <xf numFmtId="4" fontId="0" fillId="3" borderId="10" xfId="0" applyNumberFormat="1" applyFill="1" applyBorder="1" applyAlignment="1">
      <alignment horizontal="right"/>
    </xf>
    <xf numFmtId="49" fontId="17" fillId="0" borderId="0" xfId="0" applyNumberFormat="1" applyFont="1" applyFill="1" applyBorder="1" applyAlignment="1"/>
    <xf numFmtId="49" fontId="1" fillId="7" borderId="3" xfId="0" applyNumberFormat="1" applyFont="1" applyFill="1" applyBorder="1" applyAlignment="1">
      <alignment vertical="center"/>
    </xf>
    <xf numFmtId="49" fontId="1" fillId="9" borderId="5" xfId="0" applyNumberFormat="1" applyFont="1" applyFill="1" applyBorder="1" applyAlignment="1">
      <alignment vertical="center"/>
    </xf>
    <xf numFmtId="0" fontId="1" fillId="9" borderId="5" xfId="0" applyFont="1" applyFill="1" applyBorder="1" applyAlignment="1">
      <alignment vertical="center"/>
    </xf>
    <xf numFmtId="49" fontId="1" fillId="9" borderId="6" xfId="0" applyNumberFormat="1" applyFont="1" applyFill="1" applyBorder="1" applyAlignment="1">
      <alignment vertical="center"/>
    </xf>
    <xf numFmtId="49" fontId="0" fillId="0" borderId="0" xfId="0" applyNumberFormat="1" applyBorder="1" applyAlignment="1"/>
    <xf numFmtId="49" fontId="1" fillId="0" borderId="0" xfId="0" applyNumberFormat="1" applyFont="1" applyFill="1" applyBorder="1" applyAlignment="1"/>
    <xf numFmtId="49" fontId="6" fillId="10" borderId="5" xfId="0" applyNumberFormat="1" applyFont="1" applyFill="1" applyBorder="1" applyAlignment="1"/>
    <xf numFmtId="49" fontId="0" fillId="9" borderId="5" xfId="0" applyNumberFormat="1" applyFont="1" applyFill="1" applyBorder="1" applyAlignment="1"/>
    <xf numFmtId="49" fontId="1" fillId="4" borderId="6" xfId="0" applyNumberFormat="1" applyFont="1" applyFill="1" applyBorder="1" applyAlignment="1"/>
    <xf numFmtId="49" fontId="0" fillId="9" borderId="5" xfId="0" applyNumberFormat="1" applyFill="1" applyBorder="1" applyAlignment="1"/>
    <xf numFmtId="49" fontId="4" fillId="9" borderId="5" xfId="0" applyNumberFormat="1" applyFont="1" applyFill="1" applyBorder="1" applyAlignment="1"/>
    <xf numFmtId="49" fontId="13" fillId="9" borderId="5" xfId="0" applyNumberFormat="1" applyFont="1" applyFill="1" applyBorder="1" applyAlignment="1"/>
    <xf numFmtId="49" fontId="1" fillId="11" borderId="5" xfId="0" applyNumberFormat="1" applyFont="1" applyFill="1" applyBorder="1" applyAlignment="1"/>
    <xf numFmtId="49" fontId="9" fillId="10" borderId="5" xfId="0" applyNumberFormat="1" applyFont="1" applyFill="1" applyBorder="1" applyAlignment="1"/>
    <xf numFmtId="49" fontId="10" fillId="9" borderId="5" xfId="0" applyNumberFormat="1" applyFont="1" applyFill="1" applyBorder="1" applyAlignment="1"/>
    <xf numFmtId="0" fontId="3" fillId="9" borderId="5" xfId="1" applyFill="1" applyBorder="1" applyAlignment="1"/>
    <xf numFmtId="0" fontId="22" fillId="14" borderId="9" xfId="1" applyFont="1" applyFill="1" applyBorder="1" applyAlignment="1"/>
    <xf numFmtId="0" fontId="0" fillId="0" borderId="0" xfId="0" applyAlignment="1"/>
    <xf numFmtId="0" fontId="22" fillId="4" borderId="5" xfId="1" applyFont="1" applyFill="1" applyBorder="1" applyAlignment="1"/>
    <xf numFmtId="49" fontId="16" fillId="13" borderId="3" xfId="0" applyNumberFormat="1" applyFont="1" applyFill="1" applyBorder="1" applyAlignment="1"/>
    <xf numFmtId="49" fontId="0" fillId="9" borderId="6" xfId="0" applyNumberFormat="1" applyFont="1" applyFill="1" applyBorder="1" applyAlignment="1"/>
    <xf numFmtId="0" fontId="22" fillId="12" borderId="6" xfId="1" applyFont="1" applyFill="1" applyBorder="1" applyAlignment="1"/>
    <xf numFmtId="0" fontId="22" fillId="15" borderId="9" xfId="1" applyFont="1" applyFill="1" applyBorder="1" applyAlignment="1"/>
    <xf numFmtId="49" fontId="1" fillId="9" borderId="5" xfId="0" applyNumberFormat="1" applyFont="1" applyFill="1" applyBorder="1" applyAlignment="1"/>
    <xf numFmtId="49" fontId="0" fillId="9" borderId="5" xfId="0" applyNumberFormat="1" applyFill="1" applyBorder="1" applyAlignment="1">
      <alignment vertical="top"/>
    </xf>
    <xf numFmtId="49" fontId="0" fillId="9" borderId="6" xfId="0" applyNumberFormat="1" applyFill="1" applyBorder="1" applyAlignment="1"/>
    <xf numFmtId="49" fontId="1" fillId="16" borderId="9" xfId="0" applyNumberFormat="1" applyFont="1" applyFill="1" applyBorder="1" applyAlignment="1"/>
    <xf numFmtId="49" fontId="1" fillId="3" borderId="9" xfId="0" applyNumberFormat="1" applyFont="1" applyFill="1" applyBorder="1" applyAlignment="1"/>
    <xf numFmtId="3" fontId="0" fillId="9" borderId="0" xfId="0" applyNumberFormat="1" applyFill="1" applyBorder="1" applyAlignment="1">
      <alignment horizontal="right"/>
    </xf>
    <xf numFmtId="4" fontId="1" fillId="10" borderId="0" xfId="0" applyNumberFormat="1" applyFont="1" applyFill="1" applyBorder="1" applyAlignment="1">
      <alignment horizontal="center"/>
    </xf>
    <xf numFmtId="4" fontId="22" fillId="8" borderId="0" xfId="1" applyNumberFormat="1" applyFont="1" applyFill="1" applyBorder="1" applyAlignment="1">
      <alignment horizontal="right" vertical="center"/>
    </xf>
    <xf numFmtId="4" fontId="22" fillId="8" borderId="0" xfId="1" applyNumberFormat="1" applyFont="1" applyFill="1" applyBorder="1" applyAlignment="1">
      <alignment horizontal="right"/>
    </xf>
    <xf numFmtId="0" fontId="3" fillId="8" borderId="5" xfId="1" applyFill="1" applyBorder="1" applyAlignment="1"/>
    <xf numFmtId="0" fontId="22" fillId="8" borderId="5" xfId="1" applyFont="1" applyFill="1" applyBorder="1" applyAlignment="1"/>
    <xf numFmtId="0" fontId="3" fillId="9" borderId="5" xfId="1" applyFill="1" applyBorder="1" applyAlignment="1">
      <alignment horizontal="left"/>
    </xf>
    <xf numFmtId="4" fontId="3" fillId="9" borderId="5" xfId="1" applyNumberFormat="1" applyFill="1" applyBorder="1" applyAlignment="1">
      <alignment horizontal="left" vertical="top"/>
    </xf>
    <xf numFmtId="4" fontId="3" fillId="8" borderId="0" xfId="1" applyNumberFormat="1" applyFill="1" applyBorder="1" applyAlignment="1">
      <alignment horizontal="right"/>
    </xf>
    <xf numFmtId="0" fontId="22" fillId="8" borderId="5" xfId="1" applyFont="1" applyFill="1" applyBorder="1" applyAlignment="1">
      <alignment vertical="top"/>
    </xf>
    <xf numFmtId="3" fontId="3" fillId="4" borderId="0" xfId="1" applyNumberFormat="1" applyFill="1" applyBorder="1" applyAlignment="1">
      <alignment horizontal="right"/>
    </xf>
    <xf numFmtId="0" fontId="21" fillId="17" borderId="5" xfId="1" applyFont="1" applyFill="1" applyBorder="1" applyAlignment="1"/>
    <xf numFmtId="4" fontId="21" fillId="17" borderId="0" xfId="1" applyNumberFormat="1" applyFont="1" applyFill="1" applyBorder="1" applyAlignment="1">
      <alignment horizontal="right"/>
    </xf>
    <xf numFmtId="49" fontId="1" fillId="14" borderId="9" xfId="0" applyNumberFormat="1" applyFont="1" applyFill="1" applyBorder="1" applyAlignment="1"/>
    <xf numFmtId="4" fontId="1" fillId="14" borderId="10" xfId="0" applyNumberFormat="1" applyFont="1" applyFill="1" applyBorder="1" applyAlignment="1">
      <alignment horizontal="right"/>
    </xf>
    <xf numFmtId="4" fontId="1" fillId="8" borderId="0" xfId="0" applyNumberFormat="1" applyFont="1" applyFill="1" applyBorder="1" applyAlignment="1">
      <alignment horizontal="right" vertical="center"/>
    </xf>
    <xf numFmtId="49" fontId="6" fillId="8" borderId="5" xfId="0" applyNumberFormat="1" applyFont="1" applyFill="1" applyBorder="1" applyAlignment="1"/>
    <xf numFmtId="4" fontId="1" fillId="8" borderId="0" xfId="0" applyNumberFormat="1" applyFont="1" applyFill="1" applyBorder="1" applyAlignment="1">
      <alignment horizontal="right" vertical="center" wrapText="1"/>
    </xf>
    <xf numFmtId="4" fontId="1" fillId="8" borderId="0" xfId="0" applyNumberFormat="1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49" fontId="6" fillId="8" borderId="3" xfId="0" applyNumberFormat="1" applyFont="1" applyFill="1" applyBorder="1" applyAlignment="1"/>
    <xf numFmtId="4" fontId="1" fillId="8" borderId="1" xfId="0" applyNumberFormat="1" applyFont="1" applyFill="1" applyBorder="1" applyAlignment="1">
      <alignment horizontal="right" vertical="center"/>
    </xf>
    <xf numFmtId="4" fontId="1" fillId="8" borderId="4" xfId="0" applyNumberFormat="1" applyFont="1" applyFill="1" applyBorder="1" applyAlignment="1">
      <alignment horizontal="right" vertical="center"/>
    </xf>
    <xf numFmtId="4" fontId="0" fillId="8" borderId="0" xfId="0" applyNumberFormat="1" applyFill="1" applyBorder="1" applyAlignment="1">
      <alignment horizontal="right"/>
    </xf>
    <xf numFmtId="44" fontId="15" fillId="9" borderId="2" xfId="4" applyFont="1" applyFill="1" applyBorder="1" applyAlignment="1">
      <alignment horizontal="right"/>
    </xf>
    <xf numFmtId="4" fontId="0" fillId="8" borderId="0" xfId="0" applyNumberFormat="1" applyFill="1" applyBorder="1" applyAlignment="1">
      <alignment horizontal="right" vertical="center"/>
    </xf>
    <xf numFmtId="49" fontId="6" fillId="8" borderId="9" xfId="0" applyNumberFormat="1" applyFont="1" applyFill="1" applyBorder="1" applyAlignment="1"/>
    <xf numFmtId="4" fontId="1" fillId="8" borderId="10" xfId="0" applyNumberFormat="1" applyFont="1" applyFill="1" applyBorder="1" applyAlignment="1">
      <alignment horizontal="right" vertical="center"/>
    </xf>
    <xf numFmtId="4" fontId="1" fillId="8" borderId="10" xfId="0" applyNumberFormat="1" applyFont="1" applyFill="1" applyBorder="1" applyAlignment="1">
      <alignment horizontal="right" vertical="center" wrapText="1"/>
    </xf>
    <xf numFmtId="4" fontId="1" fillId="8" borderId="10" xfId="0" applyNumberFormat="1" applyFont="1" applyFill="1" applyBorder="1" applyAlignment="1">
      <alignment horizontal="right" wrapText="1"/>
    </xf>
    <xf numFmtId="0" fontId="1" fillId="8" borderId="10" xfId="0" applyFont="1" applyFill="1" applyBorder="1" applyAlignment="1">
      <alignment horizontal="center" vertical="center"/>
    </xf>
    <xf numFmtId="49" fontId="0" fillId="5" borderId="5" xfId="0" applyNumberFormat="1" applyFill="1" applyBorder="1" applyAlignment="1">
      <alignment vertical="top"/>
    </xf>
    <xf numFmtId="4" fontId="0" fillId="5" borderId="0" xfId="0" applyNumberFormat="1" applyFill="1" applyBorder="1" applyAlignment="1">
      <alignment horizontal="right" vertical="center"/>
    </xf>
    <xf numFmtId="3" fontId="0" fillId="5" borderId="0" xfId="0" applyNumberFormat="1" applyFill="1" applyBorder="1" applyAlignment="1">
      <alignment horizontal="right"/>
    </xf>
    <xf numFmtId="4" fontId="0" fillId="5" borderId="0" xfId="0" applyNumberFormat="1" applyFill="1" applyBorder="1" applyAlignment="1">
      <alignment horizontal="right" vertical="center" wrapText="1"/>
    </xf>
    <xf numFmtId="0" fontId="0" fillId="5" borderId="0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right" vertical="center"/>
    </xf>
    <xf numFmtId="4" fontId="0" fillId="0" borderId="0" xfId="0" applyNumberFormat="1" applyFill="1" applyBorder="1" applyAlignment="1">
      <alignment horizontal="right" vertical="center" wrapText="1"/>
    </xf>
    <xf numFmtId="49" fontId="8" fillId="8" borderId="5" xfId="1" applyNumberFormat="1" applyFont="1" applyFill="1" applyBorder="1" applyAlignment="1"/>
    <xf numFmtId="4" fontId="1" fillId="8" borderId="0" xfId="0" applyNumberFormat="1" applyFont="1" applyFill="1" applyBorder="1" applyAlignment="1">
      <alignment horizontal="right"/>
    </xf>
    <xf numFmtId="4" fontId="1" fillId="8" borderId="2" xfId="0" applyNumberFormat="1" applyFont="1" applyFill="1" applyBorder="1" applyAlignment="1">
      <alignment horizontal="right" vertical="center"/>
    </xf>
    <xf numFmtId="49" fontId="0" fillId="9" borderId="3" xfId="0" applyNumberFormat="1" applyFill="1" applyBorder="1" applyAlignment="1"/>
    <xf numFmtId="0" fontId="29" fillId="9" borderId="5" xfId="0" applyFont="1" applyFill="1" applyBorder="1" applyAlignment="1">
      <alignment vertical="center" wrapText="1"/>
    </xf>
    <xf numFmtId="44" fontId="0" fillId="9" borderId="7" xfId="4" applyFont="1" applyFill="1" applyBorder="1" applyAlignment="1">
      <alignment horizontal="right" vertical="center"/>
    </xf>
    <xf numFmtId="49" fontId="16" fillId="18" borderId="3" xfId="0" applyNumberFormat="1" applyFont="1" applyFill="1" applyBorder="1" applyAlignment="1"/>
    <xf numFmtId="49" fontId="16" fillId="18" borderId="1" xfId="0" applyNumberFormat="1" applyFont="1" applyFill="1" applyBorder="1" applyAlignment="1"/>
    <xf numFmtId="49" fontId="0" fillId="9" borderId="3" xfId="0" applyNumberFormat="1" applyFont="1" applyFill="1" applyBorder="1" applyAlignment="1"/>
    <xf numFmtId="4" fontId="0" fillId="9" borderId="1" xfId="0" applyNumberFormat="1" applyFill="1" applyBorder="1" applyAlignment="1">
      <alignment horizontal="right" vertical="center"/>
    </xf>
    <xf numFmtId="44" fontId="0" fillId="9" borderId="4" xfId="4" applyFont="1" applyFill="1" applyBorder="1" applyAlignment="1">
      <alignment horizontal="right" vertical="center"/>
    </xf>
    <xf numFmtId="49" fontId="1" fillId="4" borderId="9" xfId="0" applyNumberFormat="1" applyFont="1" applyFill="1" applyBorder="1" applyAlignment="1"/>
    <xf numFmtId="49" fontId="6" fillId="8" borderId="9" xfId="0" applyNumberFormat="1" applyFont="1" applyFill="1" applyBorder="1" applyAlignment="1">
      <alignment vertical="center"/>
    </xf>
    <xf numFmtId="4" fontId="1" fillId="8" borderId="11" xfId="0" applyNumberFormat="1" applyFont="1" applyFill="1" applyBorder="1" applyAlignment="1">
      <alignment horizontal="right" vertical="center"/>
    </xf>
    <xf numFmtId="49" fontId="11" fillId="9" borderId="5" xfId="0" applyNumberFormat="1" applyFont="1" applyFill="1" applyBorder="1" applyAlignment="1"/>
    <xf numFmtId="0" fontId="1" fillId="11" borderId="9" xfId="0" applyFont="1" applyFill="1" applyBorder="1" applyAlignment="1"/>
    <xf numFmtId="4" fontId="0" fillId="11" borderId="10" xfId="0" applyNumberFormat="1" applyFont="1" applyFill="1" applyBorder="1" applyAlignment="1">
      <alignment horizontal="right"/>
    </xf>
    <xf numFmtId="4" fontId="0" fillId="11" borderId="10" xfId="0" applyNumberFormat="1" applyFill="1" applyBorder="1" applyAlignment="1">
      <alignment horizontal="right"/>
    </xf>
    <xf numFmtId="4" fontId="1" fillId="3" borderId="4" xfId="0" applyNumberFormat="1" applyFont="1" applyFill="1" applyBorder="1" applyAlignment="1">
      <alignment vertical="center"/>
    </xf>
    <xf numFmtId="49" fontId="1" fillId="6" borderId="4" xfId="0" applyNumberFormat="1" applyFont="1" applyFill="1" applyBorder="1" applyAlignment="1">
      <alignment horizontal="right"/>
    </xf>
    <xf numFmtId="49" fontId="1" fillId="0" borderId="5" xfId="0" applyNumberFormat="1" applyFont="1" applyFill="1" applyBorder="1" applyAlignment="1"/>
    <xf numFmtId="4" fontId="1" fillId="0" borderId="2" xfId="0" applyNumberFormat="1" applyFont="1" applyFill="1" applyBorder="1" applyAlignment="1">
      <alignment horizontal="right"/>
    </xf>
    <xf numFmtId="4" fontId="16" fillId="3" borderId="4" xfId="0" applyNumberFormat="1" applyFont="1" applyFill="1" applyBorder="1" applyAlignment="1">
      <alignment horizontal="right" vertical="center"/>
    </xf>
    <xf numFmtId="4" fontId="0" fillId="17" borderId="0" xfId="0" applyNumberFormat="1" applyFill="1" applyBorder="1"/>
    <xf numFmtId="0" fontId="0" fillId="0" borderId="5" xfId="0" applyBorder="1" applyAlignment="1"/>
    <xf numFmtId="4" fontId="22" fillId="8" borderId="2" xfId="1" applyNumberFormat="1" applyFont="1" applyFill="1" applyBorder="1" applyAlignment="1">
      <alignment horizontal="right" vertical="center"/>
    </xf>
    <xf numFmtId="49" fontId="16" fillId="18" borderId="4" xfId="0" applyNumberFormat="1" applyFont="1" applyFill="1" applyBorder="1" applyAlignment="1"/>
    <xf numFmtId="0" fontId="0" fillId="0" borderId="2" xfId="0" applyBorder="1"/>
    <xf numFmtId="0" fontId="1" fillId="8" borderId="11" xfId="0" applyFont="1" applyFill="1" applyBorder="1" applyAlignment="1">
      <alignment horizontal="center" vertical="center"/>
    </xf>
    <xf numFmtId="4" fontId="0" fillId="5" borderId="0" xfId="0" applyNumberFormat="1" applyFill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 wrapText="1"/>
    </xf>
    <xf numFmtId="4" fontId="21" fillId="0" borderId="0" xfId="1" applyNumberFormat="1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 horizontal="right"/>
    </xf>
    <xf numFmtId="0" fontId="15" fillId="0" borderId="0" xfId="0" applyFont="1" applyFill="1" applyBorder="1"/>
    <xf numFmtId="0" fontId="6" fillId="0" borderId="0" xfId="0" applyFont="1" applyFill="1" applyBorder="1"/>
    <xf numFmtId="4" fontId="22" fillId="0" borderId="0" xfId="1" applyNumberFormat="1" applyFont="1" applyFill="1" applyBorder="1" applyAlignment="1">
      <alignment horizontal="right"/>
    </xf>
    <xf numFmtId="0" fontId="3" fillId="0" borderId="0" xfId="1" applyFill="1" applyBorder="1"/>
    <xf numFmtId="4" fontId="3" fillId="0" borderId="0" xfId="1" applyNumberFormat="1" applyFill="1" applyBorder="1" applyAlignment="1">
      <alignment horizontal="right" vertical="center" wrapText="1"/>
    </xf>
    <xf numFmtId="4" fontId="0" fillId="0" borderId="0" xfId="0" applyNumberFormat="1" applyFill="1" applyBorder="1" applyAlignment="1">
      <alignment horizontal="right" wrapText="1"/>
    </xf>
    <xf numFmtId="4" fontId="3" fillId="0" borderId="0" xfId="1" applyNumberFormat="1" applyFill="1" applyBorder="1" applyAlignment="1">
      <alignment horizontal="right" wrapText="1"/>
    </xf>
    <xf numFmtId="4" fontId="22" fillId="0" borderId="0" xfId="1" applyNumberFormat="1" applyFont="1" applyFill="1" applyBorder="1" applyAlignment="1">
      <alignment horizontal="right" vertical="center"/>
    </xf>
    <xf numFmtId="4" fontId="3" fillId="0" borderId="0" xfId="1" applyNumberForma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26" fillId="0" borderId="0" xfId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/>
    <xf numFmtId="4" fontId="31" fillId="0" borderId="0" xfId="0" applyNumberFormat="1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/>
    <xf numFmtId="167" fontId="3" fillId="0" borderId="0" xfId="1" applyNumberFormat="1" applyFill="1" applyBorder="1"/>
    <xf numFmtId="168" fontId="3" fillId="0" borderId="0" xfId="1" applyNumberFormat="1" applyFill="1" applyBorder="1"/>
    <xf numFmtId="0" fontId="24" fillId="0" borderId="0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/>
    </xf>
    <xf numFmtId="0" fontId="27" fillId="0" borderId="0" xfId="0" applyFont="1" applyFill="1" applyBorder="1"/>
    <xf numFmtId="4" fontId="1" fillId="10" borderId="2" xfId="0" applyNumberFormat="1" applyFont="1" applyFill="1" applyBorder="1" applyAlignment="1">
      <alignment horizontal="center" vertical="center"/>
    </xf>
    <xf numFmtId="44" fontId="0" fillId="4" borderId="7" xfId="4" applyFont="1" applyFill="1" applyBorder="1" applyAlignment="1">
      <alignment horizontal="right"/>
    </xf>
    <xf numFmtId="44" fontId="0" fillId="11" borderId="2" xfId="4" applyFont="1" applyFill="1" applyBorder="1" applyAlignment="1">
      <alignment horizontal="right"/>
    </xf>
    <xf numFmtId="4" fontId="1" fillId="10" borderId="2" xfId="0" applyNumberFormat="1" applyFont="1" applyFill="1" applyBorder="1" applyAlignment="1">
      <alignment horizontal="right" vertical="center"/>
    </xf>
    <xf numFmtId="44" fontId="1" fillId="10" borderId="2" xfId="4" applyFont="1" applyFill="1" applyBorder="1" applyAlignment="1">
      <alignment horizontal="right" vertical="center"/>
    </xf>
    <xf numFmtId="44" fontId="0" fillId="9" borderId="2" xfId="4" applyFont="1" applyFill="1" applyBorder="1" applyAlignment="1">
      <alignment horizontal="right" vertical="center" wrapText="1"/>
    </xf>
    <xf numFmtId="44" fontId="1" fillId="14" borderId="11" xfId="4" applyFont="1" applyFill="1" applyBorder="1" applyAlignment="1">
      <alignment horizontal="right"/>
    </xf>
    <xf numFmtId="4" fontId="23" fillId="17" borderId="2" xfId="1" applyNumberFormat="1" applyFont="1" applyFill="1" applyBorder="1" applyAlignment="1">
      <alignment horizontal="right"/>
    </xf>
    <xf numFmtId="44" fontId="3" fillId="9" borderId="2" xfId="4" applyFont="1" applyFill="1" applyBorder="1" applyAlignment="1">
      <alignment horizontal="right" vertical="center"/>
    </xf>
    <xf numFmtId="44" fontId="3" fillId="9" borderId="2" xfId="4" applyFont="1" applyFill="1" applyBorder="1" applyAlignment="1">
      <alignment horizontal="right"/>
    </xf>
    <xf numFmtId="44" fontId="22" fillId="4" borderId="2" xfId="4" applyFont="1" applyFill="1" applyBorder="1" applyAlignment="1">
      <alignment horizontal="right" vertical="center"/>
    </xf>
    <xf numFmtId="44" fontId="22" fillId="8" borderId="2" xfId="4" applyFont="1" applyFill="1" applyBorder="1" applyAlignment="1">
      <alignment horizontal="right" vertical="center"/>
    </xf>
    <xf numFmtId="44" fontId="22" fillId="4" borderId="2" xfId="4" applyFont="1" applyFill="1" applyBorder="1" applyAlignment="1">
      <alignment horizontal="right"/>
    </xf>
    <xf numFmtId="44" fontId="25" fillId="9" borderId="2" xfId="4" applyFont="1" applyFill="1" applyBorder="1" applyAlignment="1">
      <alignment horizontal="right"/>
    </xf>
    <xf numFmtId="44" fontId="3" fillId="4" borderId="2" xfId="4" applyFont="1" applyFill="1" applyBorder="1" applyAlignment="1">
      <alignment horizontal="right" vertical="center"/>
    </xf>
    <xf numFmtId="44" fontId="22" fillId="4" borderId="7" xfId="4" applyFont="1" applyFill="1" applyBorder="1" applyAlignment="1">
      <alignment horizontal="right" vertical="center"/>
    </xf>
    <xf numFmtId="4" fontId="16" fillId="3" borderId="0" xfId="0" applyNumberFormat="1" applyFont="1" applyFill="1" applyBorder="1" applyAlignment="1">
      <alignment horizontal="right" vertical="center"/>
    </xf>
    <xf numFmtId="4" fontId="16" fillId="3" borderId="2" xfId="0" applyNumberFormat="1" applyFont="1" applyFill="1" applyBorder="1" applyAlignment="1">
      <alignment horizontal="right" vertical="center"/>
    </xf>
    <xf numFmtId="4" fontId="20" fillId="3" borderId="5" xfId="0" applyNumberFormat="1" applyFont="1" applyFill="1" applyBorder="1" applyAlignment="1">
      <alignment vertical="center"/>
    </xf>
    <xf numFmtId="49" fontId="0" fillId="9" borderId="5" xfId="0" applyNumberFormat="1" applyFont="1" applyFill="1" applyBorder="1" applyAlignment="1">
      <alignment horizontal="left" indent="1"/>
    </xf>
    <xf numFmtId="0" fontId="1" fillId="9" borderId="2" xfId="0" applyFont="1" applyFill="1" applyBorder="1" applyAlignment="1">
      <alignment horizontal="center" vertical="center"/>
    </xf>
    <xf numFmtId="49" fontId="1" fillId="9" borderId="5" xfId="0" applyNumberFormat="1" applyFont="1" applyFill="1" applyBorder="1" applyAlignment="1">
      <alignment vertical="top"/>
    </xf>
    <xf numFmtId="4" fontId="0" fillId="4" borderId="10" xfId="0" applyNumberFormat="1" applyFill="1" applyBorder="1" applyAlignment="1">
      <alignment horizontal="right" vertical="center"/>
    </xf>
    <xf numFmtId="168" fontId="0" fillId="4" borderId="10" xfId="0" applyNumberFormat="1" applyFill="1" applyBorder="1" applyAlignment="1">
      <alignment horizontal="center" vertical="center"/>
    </xf>
    <xf numFmtId="44" fontId="1" fillId="3" borderId="11" xfId="4" applyFont="1" applyFill="1" applyBorder="1" applyAlignment="1">
      <alignment horizontal="right"/>
    </xf>
    <xf numFmtId="44" fontId="0" fillId="0" borderId="2" xfId="4" applyFont="1" applyFill="1" applyBorder="1"/>
    <xf numFmtId="49" fontId="1" fillId="4" borderId="9" xfId="0" applyNumberFormat="1" applyFont="1" applyFill="1" applyBorder="1" applyAlignment="1">
      <alignment horizontal="left" indent="1"/>
    </xf>
    <xf numFmtId="4" fontId="0" fillId="4" borderId="10" xfId="0" applyNumberFormat="1" applyFill="1" applyBorder="1" applyAlignment="1">
      <alignment horizontal="right"/>
    </xf>
    <xf numFmtId="44" fontId="0" fillId="4" borderId="11" xfId="4" applyFont="1" applyFill="1" applyBorder="1" applyAlignment="1">
      <alignment horizontal="right" vertical="center"/>
    </xf>
    <xf numFmtId="4" fontId="3" fillId="12" borderId="8" xfId="1" applyNumberFormat="1" applyFill="1" applyBorder="1" applyAlignment="1">
      <alignment horizontal="right"/>
    </xf>
    <xf numFmtId="168" fontId="22" fillId="12" borderId="7" xfId="4" applyNumberFormat="1" applyFont="1" applyFill="1" applyBorder="1" applyAlignment="1">
      <alignment horizontal="right"/>
    </xf>
    <xf numFmtId="0" fontId="22" fillId="19" borderId="5" xfId="1" applyFont="1" applyFill="1" applyBorder="1" applyAlignment="1"/>
    <xf numFmtId="4" fontId="3" fillId="19" borderId="0" xfId="1" applyNumberFormat="1" applyFill="1" applyBorder="1" applyAlignment="1">
      <alignment horizontal="right"/>
    </xf>
    <xf numFmtId="4" fontId="0" fillId="19" borderId="0" xfId="0" applyNumberFormat="1" applyFill="1" applyBorder="1" applyAlignment="1">
      <alignment horizontal="right"/>
    </xf>
    <xf numFmtId="44" fontId="0" fillId="19" borderId="2" xfId="0" applyNumberFormat="1" applyFill="1" applyBorder="1"/>
    <xf numFmtId="0" fontId="0" fillId="19" borderId="0" xfId="0" applyFill="1" applyBorder="1"/>
    <xf numFmtId="0" fontId="22" fillId="13" borderId="9" xfId="1" applyFont="1" applyFill="1" applyBorder="1" applyAlignment="1"/>
    <xf numFmtId="4" fontId="0" fillId="13" borderId="10" xfId="0" applyNumberFormat="1" applyFill="1" applyBorder="1" applyAlignment="1">
      <alignment horizontal="right"/>
    </xf>
    <xf numFmtId="168" fontId="1" fillId="13" borderId="11" xfId="4" applyNumberFormat="1" applyFont="1" applyFill="1" applyBorder="1" applyAlignment="1">
      <alignment horizontal="right"/>
    </xf>
    <xf numFmtId="44" fontId="1" fillId="11" borderId="11" xfId="4" applyFont="1" applyFill="1" applyBorder="1" applyAlignment="1">
      <alignment horizontal="right"/>
    </xf>
    <xf numFmtId="4" fontId="3" fillId="20" borderId="8" xfId="1" applyNumberFormat="1" applyFill="1" applyBorder="1" applyAlignment="1">
      <alignment horizontal="right"/>
    </xf>
    <xf numFmtId="0" fontId="8" fillId="20" borderId="6" xfId="1" applyFont="1" applyFill="1" applyBorder="1" applyAlignment="1"/>
    <xf numFmtId="44" fontId="22" fillId="20" borderId="7" xfId="4" applyFont="1" applyFill="1" applyBorder="1" applyAlignment="1">
      <alignment horizontal="right"/>
    </xf>
    <xf numFmtId="0" fontId="22" fillId="14" borderId="6" xfId="1" applyFont="1" applyFill="1" applyBorder="1" applyAlignment="1"/>
    <xf numFmtId="4" fontId="3" fillId="14" borderId="8" xfId="1" applyNumberFormat="1" applyFill="1" applyBorder="1" applyAlignment="1">
      <alignment horizontal="right"/>
    </xf>
    <xf numFmtId="44" fontId="22" fillId="14" borderId="7" xfId="4" applyFont="1" applyFill="1" applyBorder="1" applyAlignment="1">
      <alignment horizontal="right"/>
    </xf>
    <xf numFmtId="0" fontId="1" fillId="5" borderId="6" xfId="0" applyFont="1" applyFill="1" applyBorder="1" applyAlignment="1"/>
    <xf numFmtId="4" fontId="0" fillId="5" borderId="8" xfId="0" applyNumberFormat="1" applyFill="1" applyBorder="1"/>
    <xf numFmtId="44" fontId="1" fillId="5" borderId="7" xfId="4" applyFont="1" applyFill="1" applyBorder="1"/>
    <xf numFmtId="4" fontId="5" fillId="9" borderId="0" xfId="0" applyNumberFormat="1" applyFont="1" applyFill="1" applyBorder="1" applyAlignment="1">
      <alignment horizontal="center" vertical="center"/>
    </xf>
    <xf numFmtId="49" fontId="1" fillId="10" borderId="5" xfId="0" applyNumberFormat="1" applyFont="1" applyFill="1" applyBorder="1" applyAlignment="1"/>
    <xf numFmtId="49" fontId="1" fillId="10" borderId="0" xfId="0" applyNumberFormat="1" applyFont="1" applyFill="1" applyBorder="1" applyAlignment="1"/>
    <xf numFmtId="49" fontId="0" fillId="9" borderId="0" xfId="0" applyNumberFormat="1" applyFont="1" applyFill="1" applyBorder="1" applyAlignment="1"/>
    <xf numFmtId="49" fontId="1" fillId="10" borderId="2" xfId="0" applyNumberFormat="1" applyFont="1" applyFill="1" applyBorder="1" applyAlignment="1">
      <alignment horizontal="right"/>
    </xf>
    <xf numFmtId="49" fontId="1" fillId="10" borderId="0" xfId="0" applyNumberFormat="1" applyFont="1" applyFill="1" applyBorder="1" applyAlignment="1">
      <alignment horizontal="center"/>
    </xf>
    <xf numFmtId="49" fontId="1" fillId="4" borderId="5" xfId="0" applyNumberFormat="1" applyFont="1" applyFill="1" applyBorder="1" applyAlignment="1"/>
    <xf numFmtId="49" fontId="0" fillId="4" borderId="0" xfId="0" applyNumberFormat="1" applyFont="1" applyFill="1" applyBorder="1" applyAlignment="1"/>
    <xf numFmtId="49" fontId="0" fillId="9" borderId="0" xfId="0" applyNumberFormat="1" applyFont="1" applyFill="1" applyBorder="1" applyAlignment="1">
      <alignment horizontal="center"/>
    </xf>
    <xf numFmtId="44" fontId="0" fillId="4" borderId="2" xfId="4" applyFont="1" applyFill="1" applyBorder="1" applyAlignment="1">
      <alignment horizontal="right"/>
    </xf>
    <xf numFmtId="0" fontId="0" fillId="4" borderId="0" xfId="0" applyFill="1" applyBorder="1"/>
    <xf numFmtId="2" fontId="0" fillId="9" borderId="0" xfId="0" applyNumberFormat="1" applyFont="1" applyFill="1" applyBorder="1" applyAlignment="1">
      <alignment horizontal="center"/>
    </xf>
    <xf numFmtId="170" fontId="0" fillId="9" borderId="0" xfId="0" applyNumberFormat="1" applyFont="1" applyFill="1" applyBorder="1" applyAlignment="1">
      <alignment horizontal="center"/>
    </xf>
    <xf numFmtId="4" fontId="4" fillId="9" borderId="0" xfId="0" applyNumberFormat="1" applyFont="1" applyFill="1" applyBorder="1" applyAlignment="1">
      <alignment horizontal="center" vertical="center"/>
    </xf>
    <xf numFmtId="4" fontId="0" fillId="9" borderId="0" xfId="0" applyNumberFormat="1" applyFont="1" applyFill="1" applyBorder="1" applyAlignment="1">
      <alignment horizontal="center"/>
    </xf>
    <xf numFmtId="4" fontId="0" fillId="11" borderId="0" xfId="0" applyNumberFormat="1" applyFont="1" applyFill="1" applyBorder="1" applyAlignment="1">
      <alignment horizontal="right"/>
    </xf>
    <xf numFmtId="0" fontId="0" fillId="4" borderId="0" xfId="0" applyFont="1" applyFill="1" applyBorder="1"/>
    <xf numFmtId="4" fontId="1" fillId="10" borderId="0" xfId="0" applyNumberFormat="1" applyFont="1" applyFill="1" applyBorder="1" applyAlignment="1">
      <alignment horizontal="right"/>
    </xf>
    <xf numFmtId="44" fontId="1" fillId="10" borderId="2" xfId="4" applyFont="1" applyFill="1" applyBorder="1" applyAlignment="1">
      <alignment horizontal="right"/>
    </xf>
    <xf numFmtId="4" fontId="0" fillId="4" borderId="0" xfId="0" applyNumberFormat="1" applyFont="1" applyFill="1" applyBorder="1" applyAlignment="1">
      <alignment horizontal="right"/>
    </xf>
    <xf numFmtId="0" fontId="1" fillId="4" borderId="0" xfId="0" applyFont="1" applyFill="1" applyBorder="1"/>
    <xf numFmtId="44" fontId="1" fillId="10" borderId="2" xfId="4" applyFont="1" applyFill="1" applyBorder="1" applyAlignment="1">
      <alignment horizontal="center"/>
    </xf>
    <xf numFmtId="49" fontId="1" fillId="10" borderId="5" xfId="0" applyNumberFormat="1" applyFont="1" applyFill="1" applyBorder="1" applyAlignment="1">
      <alignment horizontal="left"/>
    </xf>
    <xf numFmtId="4" fontId="0" fillId="9" borderId="0" xfId="0" applyNumberFormat="1" applyFill="1" applyBorder="1" applyAlignment="1">
      <alignment horizontal="center"/>
    </xf>
    <xf numFmtId="4" fontId="0" fillId="9" borderId="0" xfId="0" applyNumberFormat="1" applyFill="1" applyBorder="1" applyAlignment="1">
      <alignment horizontal="center" vertical="center" wrapText="1"/>
    </xf>
    <xf numFmtId="4" fontId="4" fillId="9" borderId="0" xfId="0" applyNumberFormat="1" applyFont="1" applyFill="1" applyBorder="1" applyAlignment="1">
      <alignment horizontal="center" vertical="center" wrapText="1"/>
    </xf>
    <xf numFmtId="4" fontId="10" fillId="9" borderId="0" xfId="0" applyNumberFormat="1" applyFont="1" applyFill="1" applyBorder="1" applyAlignment="1">
      <alignment horizontal="center" vertical="center"/>
    </xf>
    <xf numFmtId="44" fontId="22" fillId="9" borderId="0" xfId="4" applyFont="1" applyFill="1" applyBorder="1" applyAlignment="1">
      <alignment horizontal="right"/>
    </xf>
    <xf numFmtId="3" fontId="3" fillId="9" borderId="0" xfId="1" applyNumberFormat="1" applyFill="1" applyBorder="1" applyAlignment="1">
      <alignment horizontal="center" vertical="center"/>
    </xf>
    <xf numFmtId="4" fontId="23" fillId="17" borderId="0" xfId="1" applyNumberFormat="1" applyFont="1" applyFill="1" applyBorder="1" applyAlignment="1">
      <alignment horizontal="center" vertical="center"/>
    </xf>
    <xf numFmtId="0" fontId="22" fillId="4" borderId="6" xfId="1" applyFont="1" applyFill="1" applyBorder="1" applyAlignment="1"/>
    <xf numFmtId="4" fontId="3" fillId="9" borderId="0" xfId="1" applyNumberFormat="1" applyFill="1" applyBorder="1" applyAlignment="1">
      <alignment horizontal="center" vertical="center"/>
    </xf>
    <xf numFmtId="4" fontId="22" fillId="8" borderId="0" xfId="1" applyNumberFormat="1" applyFont="1" applyFill="1" applyBorder="1" applyAlignment="1">
      <alignment horizontal="center" vertical="center"/>
    </xf>
    <xf numFmtId="4" fontId="3" fillId="9" borderId="0" xfId="1" applyNumberFormat="1" applyFill="1" applyBorder="1" applyAlignment="1">
      <alignment horizontal="center"/>
    </xf>
    <xf numFmtId="3" fontId="3" fillId="9" borderId="0" xfId="4" applyNumberFormat="1" applyFont="1" applyFill="1" applyBorder="1" applyAlignment="1">
      <alignment horizontal="center" vertical="center"/>
    </xf>
    <xf numFmtId="3" fontId="3" fillId="9" borderId="0" xfId="4" applyNumberFormat="1" applyFont="1" applyFill="1" applyBorder="1" applyAlignment="1">
      <alignment horizontal="center" vertical="center" wrapText="1"/>
    </xf>
    <xf numFmtId="3" fontId="0" fillId="9" borderId="0" xfId="4" applyNumberFormat="1" applyFont="1" applyFill="1" applyBorder="1" applyAlignment="1">
      <alignment horizontal="center" vertical="center" wrapText="1"/>
    </xf>
    <xf numFmtId="3" fontId="22" fillId="8" borderId="0" xfId="1" applyNumberFormat="1" applyFont="1" applyFill="1" applyBorder="1" applyAlignment="1">
      <alignment horizontal="center" vertical="center"/>
    </xf>
    <xf numFmtId="4" fontId="1" fillId="8" borderId="0" xfId="0" applyNumberFormat="1" applyFont="1" applyFill="1" applyBorder="1" applyAlignment="1">
      <alignment horizontal="center"/>
    </xf>
    <xf numFmtId="3" fontId="3" fillId="9" borderId="0" xfId="1" applyNumberFormat="1" applyFill="1" applyBorder="1" applyAlignment="1">
      <alignment horizontal="center"/>
    </xf>
    <xf numFmtId="3" fontId="21" fillId="9" borderId="0" xfId="4" applyNumberFormat="1" applyFont="1" applyFill="1" applyBorder="1" applyAlignment="1">
      <alignment horizontal="center" vertical="center"/>
    </xf>
    <xf numFmtId="3" fontId="22" fillId="8" borderId="0" xfId="1" applyNumberFormat="1" applyFont="1" applyFill="1" applyBorder="1" applyAlignment="1">
      <alignment horizontal="center" vertical="center" wrapText="1"/>
    </xf>
    <xf numFmtId="4" fontId="3" fillId="9" borderId="0" xfId="1" applyNumberFormat="1" applyFont="1" applyFill="1" applyBorder="1" applyAlignment="1">
      <alignment horizontal="center" vertical="center"/>
    </xf>
    <xf numFmtId="4" fontId="5" fillId="9" borderId="0" xfId="0" applyNumberFormat="1" applyFont="1" applyFill="1" applyBorder="1" applyAlignment="1">
      <alignment vertical="center"/>
    </xf>
    <xf numFmtId="4" fontId="22" fillId="8" borderId="0" xfId="1" applyNumberFormat="1" applyFont="1" applyFill="1" applyBorder="1" applyAlignment="1">
      <alignment horizontal="center" vertical="center" wrapText="1"/>
    </xf>
    <xf numFmtId="4" fontId="1" fillId="8" borderId="0" xfId="0" applyNumberFormat="1" applyFont="1" applyFill="1" applyBorder="1" applyAlignment="1">
      <alignment horizontal="center" vertical="center"/>
    </xf>
    <xf numFmtId="169" fontId="3" fillId="9" borderId="0" xfId="1" applyNumberFormat="1" applyFill="1" applyBorder="1" applyAlignment="1">
      <alignment horizontal="center" vertical="center" wrapText="1"/>
    </xf>
    <xf numFmtId="169" fontId="3" fillId="9" borderId="0" xfId="1" applyNumberForma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center"/>
    </xf>
    <xf numFmtId="4" fontId="0" fillId="9" borderId="0" xfId="0" applyNumberFormat="1" applyFill="1" applyBorder="1" applyAlignment="1">
      <alignment vertical="center"/>
    </xf>
    <xf numFmtId="3" fontId="0" fillId="9" borderId="0" xfId="0" applyNumberFormat="1" applyFont="1" applyFill="1" applyBorder="1" applyAlignment="1">
      <alignment horizontal="center"/>
    </xf>
    <xf numFmtId="4" fontId="1" fillId="9" borderId="0" xfId="0" applyNumberFormat="1" applyFont="1" applyFill="1" applyBorder="1" applyAlignment="1">
      <alignment horizontal="center"/>
    </xf>
    <xf numFmtId="0" fontId="0" fillId="9" borderId="0" xfId="0" applyNumberFormat="1" applyFill="1" applyBorder="1" applyAlignment="1">
      <alignment horizontal="center" vertical="center"/>
    </xf>
    <xf numFmtId="3" fontId="0" fillId="9" borderId="0" xfId="0" applyNumberFormat="1" applyFill="1" applyBorder="1" applyAlignment="1">
      <alignment horizontal="center" vertical="center"/>
    </xf>
    <xf numFmtId="0" fontId="0" fillId="9" borderId="8" xfId="0" applyNumberFormat="1" applyFill="1" applyBorder="1" applyAlignment="1">
      <alignment horizontal="center" vertical="center"/>
    </xf>
    <xf numFmtId="3" fontId="0" fillId="9" borderId="8" xfId="0" applyNumberFormat="1" applyFill="1" applyBorder="1" applyAlignment="1">
      <alignment horizontal="center" vertical="center"/>
    </xf>
    <xf numFmtId="168" fontId="0" fillId="9" borderId="2" xfId="0" applyNumberFormat="1" applyFill="1" applyBorder="1" applyAlignment="1">
      <alignment horizontal="right" vertical="center"/>
    </xf>
    <xf numFmtId="4" fontId="1" fillId="8" borderId="1" xfId="0" applyNumberFormat="1" applyFont="1" applyFill="1" applyBorder="1" applyAlignment="1">
      <alignment horizontal="center" vertical="center" wrapText="1"/>
    </xf>
    <xf numFmtId="4" fontId="1" fillId="8" borderId="1" xfId="0" applyNumberFormat="1" applyFont="1" applyFill="1" applyBorder="1" applyAlignment="1">
      <alignment horizontal="center" vertical="center"/>
    </xf>
    <xf numFmtId="4" fontId="1" fillId="9" borderId="0" xfId="0" applyNumberFormat="1" applyFont="1" applyFill="1" applyBorder="1" applyAlignment="1">
      <alignment horizontal="center" vertical="center"/>
    </xf>
    <xf numFmtId="168" fontId="1" fillId="19" borderId="7" xfId="4" applyNumberFormat="1" applyFont="1" applyFill="1" applyBorder="1" applyAlignment="1">
      <alignment horizontal="right"/>
    </xf>
    <xf numFmtId="0" fontId="22" fillId="19" borderId="6" xfId="1" applyFont="1" applyFill="1" applyBorder="1" applyAlignment="1"/>
    <xf numFmtId="4" fontId="0" fillId="19" borderId="8" xfId="0" applyNumberFormat="1" applyFill="1" applyBorder="1" applyAlignment="1">
      <alignment horizontal="right"/>
    </xf>
    <xf numFmtId="0" fontId="22" fillId="4" borderId="5" xfId="1" applyFont="1" applyFill="1" applyBorder="1" applyAlignment="1">
      <alignment vertical="top"/>
    </xf>
    <xf numFmtId="4" fontId="0" fillId="4" borderId="0" xfId="0" applyNumberFormat="1" applyFill="1" applyBorder="1" applyAlignment="1">
      <alignment horizontal="right" vertical="center"/>
    </xf>
    <xf numFmtId="168" fontId="22" fillId="4" borderId="2" xfId="1" applyNumberFormat="1" applyFont="1" applyFill="1" applyBorder="1" applyAlignment="1">
      <alignment horizontal="center" vertical="center"/>
    </xf>
    <xf numFmtId="0" fontId="22" fillId="4" borderId="3" xfId="1" applyFont="1" applyFill="1" applyBorder="1" applyAlignment="1">
      <alignment vertical="top"/>
    </xf>
    <xf numFmtId="4" fontId="3" fillId="4" borderId="1" xfId="1" applyNumberFormat="1" applyFill="1" applyBorder="1" applyAlignment="1">
      <alignment horizontal="right" vertical="center"/>
    </xf>
    <xf numFmtId="4" fontId="0" fillId="4" borderId="1" xfId="0" applyNumberFormat="1" applyFill="1" applyBorder="1" applyAlignment="1">
      <alignment horizontal="right" vertical="center"/>
    </xf>
    <xf numFmtId="0" fontId="0" fillId="4" borderId="1" xfId="0" applyFill="1" applyBorder="1"/>
    <xf numFmtId="0" fontId="22" fillId="9" borderId="3" xfId="1" applyFont="1" applyFill="1" applyBorder="1" applyAlignment="1">
      <alignment vertical="top"/>
    </xf>
    <xf numFmtId="4" fontId="3" fillId="9" borderId="1" xfId="1" applyNumberFormat="1" applyFill="1" applyBorder="1" applyAlignment="1">
      <alignment horizontal="right" vertical="center"/>
    </xf>
    <xf numFmtId="0" fontId="0" fillId="9" borderId="1" xfId="0" applyFill="1" applyBorder="1"/>
    <xf numFmtId="168" fontId="22" fillId="9" borderId="4" xfId="1" applyNumberFormat="1" applyFont="1" applyFill="1" applyBorder="1" applyAlignment="1">
      <alignment horizontal="center" vertical="center"/>
    </xf>
    <xf numFmtId="4" fontId="3" fillId="9" borderId="8" xfId="1" applyNumberFormat="1" applyFill="1" applyBorder="1" applyAlignment="1">
      <alignment horizontal="right" vertical="center"/>
    </xf>
    <xf numFmtId="0" fontId="0" fillId="9" borderId="8" xfId="0" applyFill="1" applyBorder="1"/>
    <xf numFmtId="4" fontId="1" fillId="9" borderId="0" xfId="0" applyNumberFormat="1" applyFont="1" applyFill="1" applyBorder="1" applyAlignment="1">
      <alignment horizontal="right" wrapText="1"/>
    </xf>
    <xf numFmtId="0" fontId="22" fillId="4" borderId="9" xfId="1" applyFont="1" applyFill="1" applyBorder="1" applyAlignment="1">
      <alignment vertical="top"/>
    </xf>
    <xf numFmtId="4" fontId="3" fillId="4" borderId="10" xfId="1" applyNumberFormat="1" applyFill="1" applyBorder="1" applyAlignment="1">
      <alignment horizontal="right" vertical="center"/>
    </xf>
    <xf numFmtId="0" fontId="0" fillId="4" borderId="10" xfId="0" applyFill="1" applyBorder="1"/>
    <xf numFmtId="4" fontId="1" fillId="8" borderId="0" xfId="0" applyNumberFormat="1" applyFont="1" applyFill="1" applyBorder="1" applyAlignment="1">
      <alignment horizontal="center" wrapText="1"/>
    </xf>
    <xf numFmtId="168" fontId="1" fillId="4" borderId="11" xfId="0" applyNumberFormat="1" applyFont="1" applyFill="1" applyBorder="1" applyAlignment="1">
      <alignment horizontal="right"/>
    </xf>
    <xf numFmtId="0" fontId="3" fillId="9" borderId="5" xfId="1" applyFont="1" applyFill="1" applyBorder="1" applyAlignment="1">
      <alignment vertical="top"/>
    </xf>
    <xf numFmtId="0" fontId="3" fillId="9" borderId="6" xfId="1" applyFont="1" applyFill="1" applyBorder="1" applyAlignment="1">
      <alignment vertical="top"/>
    </xf>
    <xf numFmtId="168" fontId="3" fillId="9" borderId="2" xfId="1" applyNumberFormat="1" applyFont="1" applyFill="1" applyBorder="1" applyAlignment="1">
      <alignment horizontal="right" vertical="center"/>
    </xf>
    <xf numFmtId="168" fontId="22" fillId="4" borderId="4" xfId="1" applyNumberFormat="1" applyFont="1" applyFill="1" applyBorder="1" applyAlignment="1">
      <alignment horizontal="right" vertical="center"/>
    </xf>
    <xf numFmtId="168" fontId="22" fillId="4" borderId="11" xfId="1" applyNumberFormat="1" applyFont="1" applyFill="1" applyBorder="1" applyAlignment="1">
      <alignment horizontal="right" vertical="center"/>
    </xf>
    <xf numFmtId="0" fontId="1" fillId="8" borderId="0" xfId="0" applyFont="1" applyFill="1" applyBorder="1"/>
    <xf numFmtId="168" fontId="22" fillId="8" borderId="2" xfId="1" applyNumberFormat="1" applyFont="1" applyFill="1" applyBorder="1" applyAlignment="1">
      <alignment horizontal="right" vertical="center"/>
    </xf>
    <xf numFmtId="44" fontId="0" fillId="15" borderId="11" xfId="0" applyNumberFormat="1" applyFill="1" applyBorder="1"/>
    <xf numFmtId="0" fontId="3" fillId="9" borderId="3" xfId="1" applyFont="1" applyFill="1" applyBorder="1" applyAlignment="1">
      <alignment vertical="top"/>
    </xf>
    <xf numFmtId="168" fontId="22" fillId="9" borderId="4" xfId="1" applyNumberFormat="1" applyFont="1" applyFill="1" applyBorder="1" applyAlignment="1">
      <alignment horizontal="right" vertical="center"/>
    </xf>
    <xf numFmtId="44" fontId="15" fillId="9" borderId="7" xfId="4" applyFont="1" applyFill="1" applyBorder="1" applyAlignment="1">
      <alignment horizontal="right"/>
    </xf>
    <xf numFmtId="44" fontId="0" fillId="4" borderId="7" xfId="4" applyFont="1" applyFill="1" applyBorder="1" applyAlignment="1">
      <alignment horizontal="right" vertical="center"/>
    </xf>
    <xf numFmtId="4" fontId="1" fillId="9" borderId="1" xfId="0" applyNumberFormat="1" applyFont="1" applyFill="1" applyBorder="1" applyAlignment="1">
      <alignment horizontal="center" vertical="center"/>
    </xf>
    <xf numFmtId="166" fontId="0" fillId="9" borderId="0" xfId="0" applyNumberFormat="1" applyFill="1" applyBorder="1" applyAlignment="1">
      <alignment horizontal="center" vertical="center"/>
    </xf>
    <xf numFmtId="4" fontId="0" fillId="8" borderId="0" xfId="0" applyNumberFormat="1" applyFill="1" applyBorder="1" applyAlignment="1">
      <alignment horizontal="center" vertical="center"/>
    </xf>
    <xf numFmtId="4" fontId="0" fillId="9" borderId="1" xfId="0" applyNumberFormat="1" applyFill="1" applyBorder="1" applyAlignment="1">
      <alignment horizontal="center" vertical="center"/>
    </xf>
    <xf numFmtId="4" fontId="0" fillId="9" borderId="1" xfId="0" applyNumberFormat="1" applyFont="1" applyFill="1" applyBorder="1" applyAlignment="1">
      <alignment horizontal="center" vertical="center"/>
    </xf>
    <xf numFmtId="4" fontId="0" fillId="9" borderId="8" xfId="0" applyNumberFormat="1" applyFill="1" applyBorder="1" applyAlignment="1">
      <alignment horizontal="center"/>
    </xf>
    <xf numFmtId="4" fontId="0" fillId="4" borderId="8" xfId="0" applyNumberFormat="1" applyFill="1" applyBorder="1" applyAlignment="1">
      <alignment horizontal="center"/>
    </xf>
    <xf numFmtId="4" fontId="1" fillId="8" borderId="10" xfId="0" applyNumberFormat="1" applyFont="1" applyFill="1" applyBorder="1" applyAlignment="1">
      <alignment horizontal="center" vertical="center"/>
    </xf>
    <xf numFmtId="4" fontId="1" fillId="8" borderId="10" xfId="0" applyNumberFormat="1" applyFont="1" applyFill="1" applyBorder="1" applyAlignment="1">
      <alignment horizontal="center" vertical="center" wrapText="1"/>
    </xf>
    <xf numFmtId="49" fontId="6" fillId="9" borderId="5" xfId="0" applyNumberFormat="1" applyFont="1" applyFill="1" applyBorder="1"/>
    <xf numFmtId="49" fontId="0" fillId="9" borderId="5" xfId="0" applyNumberFormat="1" applyFill="1" applyBorder="1" applyAlignment="1">
      <alignment vertical="center" wrapText="1"/>
    </xf>
    <xf numFmtId="0" fontId="0" fillId="9" borderId="5" xfId="0" applyFill="1" applyBorder="1" applyAlignment="1">
      <alignment vertical="center" wrapText="1"/>
    </xf>
    <xf numFmtId="49" fontId="0" fillId="9" borderId="5" xfId="0" applyNumberFormat="1" applyFill="1" applyBorder="1"/>
    <xf numFmtId="49" fontId="1" fillId="9" borderId="5" xfId="0" applyNumberFormat="1" applyFont="1" applyFill="1" applyBorder="1"/>
    <xf numFmtId="49" fontId="5" fillId="9" borderId="5" xfId="0" applyNumberFormat="1" applyFont="1" applyFill="1" applyBorder="1"/>
    <xf numFmtId="0" fontId="3" fillId="9" borderId="5" xfId="1" applyFill="1" applyBorder="1"/>
    <xf numFmtId="0" fontId="1" fillId="8" borderId="2" xfId="0" applyFont="1" applyFill="1" applyBorder="1" applyAlignment="1">
      <alignment horizontal="right" vertical="center"/>
    </xf>
    <xf numFmtId="0" fontId="1" fillId="9" borderId="2" xfId="0" applyFont="1" applyFill="1" applyBorder="1" applyAlignment="1">
      <alignment horizontal="right" vertical="center"/>
    </xf>
    <xf numFmtId="4" fontId="3" fillId="9" borderId="0" xfId="1" applyNumberFormat="1" applyFill="1" applyBorder="1"/>
    <xf numFmtId="0" fontId="1" fillId="12" borderId="9" xfId="0" applyFont="1" applyFill="1" applyBorder="1" applyAlignment="1"/>
    <xf numFmtId="4" fontId="1" fillId="12" borderId="10" xfId="0" applyNumberFormat="1" applyFont="1" applyFill="1" applyBorder="1"/>
    <xf numFmtId="164" fontId="22" fillId="14" borderId="7" xfId="4" applyNumberFormat="1" applyFont="1" applyFill="1" applyBorder="1" applyAlignment="1">
      <alignment horizontal="right"/>
    </xf>
    <xf numFmtId="0" fontId="22" fillId="12" borderId="9" xfId="1" applyFont="1" applyFill="1" applyBorder="1" applyAlignment="1"/>
    <xf numFmtId="4" fontId="3" fillId="12" borderId="10" xfId="1" applyNumberFormat="1" applyFill="1" applyBorder="1" applyAlignment="1">
      <alignment horizontal="right"/>
    </xf>
    <xf numFmtId="4" fontId="0" fillId="12" borderId="10" xfId="0" applyNumberFormat="1" applyFill="1" applyBorder="1" applyAlignment="1">
      <alignment horizontal="right"/>
    </xf>
    <xf numFmtId="44" fontId="1" fillId="12" borderId="11" xfId="0" applyNumberFormat="1" applyFont="1" applyFill="1" applyBorder="1"/>
    <xf numFmtId="0" fontId="22" fillId="17" borderId="6" xfId="1" applyFont="1" applyFill="1" applyBorder="1"/>
    <xf numFmtId="4" fontId="3" fillId="17" borderId="8" xfId="1" applyNumberFormat="1" applyFill="1" applyBorder="1"/>
    <xf numFmtId="44" fontId="22" fillId="16" borderId="7" xfId="4" applyFont="1" applyFill="1" applyBorder="1" applyAlignment="1">
      <alignment horizontal="right"/>
    </xf>
    <xf numFmtId="0" fontId="22" fillId="0" borderId="0" xfId="1" applyFont="1" applyFill="1" applyBorder="1" applyAlignment="1"/>
    <xf numFmtId="44" fontId="22" fillId="0" borderId="0" xfId="4" applyFont="1" applyFill="1" applyBorder="1" applyAlignment="1">
      <alignment horizontal="right"/>
    </xf>
    <xf numFmtId="49" fontId="1" fillId="4" borderId="3" xfId="0" applyNumberFormat="1" applyFont="1" applyFill="1" applyBorder="1" applyAlignment="1"/>
    <xf numFmtId="4" fontId="0" fillId="4" borderId="1" xfId="0" applyNumberFormat="1" applyFill="1" applyBorder="1" applyAlignment="1">
      <alignment horizontal="right"/>
    </xf>
    <xf numFmtId="44" fontId="0" fillId="4" borderId="4" xfId="4" applyFont="1" applyFill="1" applyBorder="1" applyAlignment="1">
      <alignment horizontal="right"/>
    </xf>
    <xf numFmtId="4" fontId="3" fillId="4" borderId="10" xfId="1" applyNumberFormat="1" applyFill="1" applyBorder="1" applyAlignment="1">
      <alignment horizontal="right"/>
    </xf>
    <xf numFmtId="44" fontId="22" fillId="4" borderId="11" xfId="4" applyFont="1" applyFill="1" applyBorder="1" applyAlignment="1">
      <alignment horizontal="right"/>
    </xf>
    <xf numFmtId="44" fontId="0" fillId="17" borderId="7" xfId="4" applyFont="1" applyFill="1" applyBorder="1" applyAlignment="1">
      <alignment horizontal="right" vertical="center"/>
    </xf>
    <xf numFmtId="44" fontId="0" fillId="12" borderId="11" xfId="0" applyNumberFormat="1" applyFill="1" applyBorder="1" applyAlignment="1">
      <alignment horizontal="right"/>
    </xf>
    <xf numFmtId="4" fontId="21" fillId="9" borderId="0" xfId="0" applyNumberFormat="1" applyFont="1" applyFill="1" applyBorder="1" applyAlignment="1">
      <alignment horizontal="center" vertical="center"/>
    </xf>
    <xf numFmtId="4" fontId="33" fillId="9" borderId="0" xfId="0" applyNumberFormat="1" applyFont="1" applyFill="1" applyBorder="1" applyAlignment="1">
      <alignment wrapText="1"/>
    </xf>
    <xf numFmtId="0" fontId="22" fillId="4" borderId="6" xfId="1" applyFont="1" applyFill="1" applyBorder="1"/>
    <xf numFmtId="4" fontId="3" fillId="4" borderId="8" xfId="1" applyNumberFormat="1" applyFill="1" applyBorder="1"/>
    <xf numFmtId="4" fontId="0" fillId="4" borderId="8" xfId="0" applyNumberFormat="1" applyFill="1" applyBorder="1"/>
    <xf numFmtId="49" fontId="20" fillId="9" borderId="5" xfId="0" applyNumberFormat="1" applyFont="1" applyFill="1" applyBorder="1"/>
    <xf numFmtId="4" fontId="1" fillId="9" borderId="0" xfId="0" applyNumberFormat="1" applyFont="1" applyFill="1" applyBorder="1" applyAlignment="1">
      <alignment horizontal="center" vertical="center" wrapText="1"/>
    </xf>
    <xf numFmtId="4" fontId="1" fillId="9" borderId="2" xfId="0" applyNumberFormat="1" applyFont="1" applyFill="1" applyBorder="1" applyAlignment="1">
      <alignment horizontal="right" vertical="center"/>
    </xf>
    <xf numFmtId="49" fontId="20" fillId="21" borderId="5" xfId="0" applyNumberFormat="1" applyFont="1" applyFill="1" applyBorder="1"/>
    <xf numFmtId="4" fontId="1" fillId="21" borderId="0" xfId="0" applyNumberFormat="1" applyFont="1" applyFill="1" applyBorder="1"/>
    <xf numFmtId="4" fontId="0" fillId="21" borderId="0" xfId="0" applyNumberFormat="1" applyFill="1" applyBorder="1"/>
    <xf numFmtId="4" fontId="1" fillId="21" borderId="2" xfId="0" applyNumberFormat="1" applyFont="1" applyFill="1" applyBorder="1"/>
    <xf numFmtId="49" fontId="0" fillId="9" borderId="5" xfId="0" applyNumberFormat="1" applyFont="1" applyFill="1" applyBorder="1"/>
    <xf numFmtId="4" fontId="0" fillId="9" borderId="2" xfId="0" applyNumberFormat="1" applyFont="1" applyFill="1" applyBorder="1" applyAlignment="1">
      <alignment horizontal="right" vertical="center"/>
    </xf>
    <xf numFmtId="4" fontId="0" fillId="9" borderId="2" xfId="0" applyNumberFormat="1" applyFont="1" applyFill="1" applyBorder="1" applyAlignment="1">
      <alignment horizontal="right" vertical="center" wrapText="1"/>
    </xf>
    <xf numFmtId="4" fontId="0" fillId="9" borderId="2" xfId="0" applyNumberFormat="1" applyFill="1" applyBorder="1" applyAlignment="1">
      <alignment horizontal="right" vertical="center"/>
    </xf>
    <xf numFmtId="4" fontId="3" fillId="0" borderId="0" xfId="1" applyNumberFormat="1" applyFill="1" applyBorder="1" applyAlignment="1">
      <alignment horizontal="right" wrapText="1"/>
    </xf>
    <xf numFmtId="0" fontId="26" fillId="0" borderId="0" xfId="1" applyFont="1" applyFill="1" applyBorder="1" applyAlignment="1">
      <alignment horizontal="center" vertical="center"/>
    </xf>
    <xf numFmtId="49" fontId="20" fillId="21" borderId="9" xfId="0" applyNumberFormat="1" applyFont="1" applyFill="1" applyBorder="1"/>
    <xf numFmtId="4" fontId="0" fillId="21" borderId="10" xfId="0" applyNumberFormat="1" applyFill="1" applyBorder="1"/>
    <xf numFmtId="0" fontId="0" fillId="21" borderId="10" xfId="0" applyFill="1" applyBorder="1"/>
    <xf numFmtId="0" fontId="0" fillId="21" borderId="11" xfId="0" applyFill="1" applyBorder="1"/>
    <xf numFmtId="0" fontId="0" fillId="9" borderId="0" xfId="5" applyNumberFormat="1" applyFont="1" applyFill="1" applyBorder="1" applyAlignment="1">
      <alignment horizontal="right" vertical="center"/>
    </xf>
    <xf numFmtId="0" fontId="3" fillId="10" borderId="9" xfId="1" applyFill="1" applyBorder="1"/>
    <xf numFmtId="4" fontId="22" fillId="10" borderId="10" xfId="1" applyNumberFormat="1" applyFont="1" applyFill="1" applyBorder="1" applyAlignment="1">
      <alignment horizontal="center" vertical="center"/>
    </xf>
    <xf numFmtId="4" fontId="22" fillId="10" borderId="10" xfId="1" applyNumberFormat="1" applyFont="1" applyFill="1" applyBorder="1" applyAlignment="1">
      <alignment horizontal="center" vertical="center" wrapText="1"/>
    </xf>
    <xf numFmtId="4" fontId="3" fillId="10" borderId="10" xfId="1" applyNumberFormat="1" applyFill="1" applyBorder="1"/>
    <xf numFmtId="4" fontId="22" fillId="10" borderId="11" xfId="1" applyNumberFormat="1" applyFont="1" applyFill="1" applyBorder="1" applyAlignment="1">
      <alignment horizontal="right"/>
    </xf>
    <xf numFmtId="0" fontId="1" fillId="10" borderId="9" xfId="0" applyFont="1" applyFill="1" applyBorder="1" applyAlignment="1"/>
    <xf numFmtId="4" fontId="0" fillId="10" borderId="10" xfId="0" applyNumberFormat="1" applyFill="1" applyBorder="1"/>
    <xf numFmtId="0" fontId="0" fillId="10" borderId="10" xfId="0" applyFill="1" applyBorder="1"/>
    <xf numFmtId="44" fontId="0" fillId="10" borderId="11" xfId="0" applyNumberFormat="1" applyFill="1" applyBorder="1"/>
  </cellXfs>
  <cellStyles count="6">
    <cellStyle name="Milliers" xfId="5" builtinId="3"/>
    <cellStyle name="Milliers 2" xfId="2"/>
    <cellStyle name="Monétaire" xfId="4" builtinId="4"/>
    <cellStyle name="Monétaire 3" xfId="3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E19243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48"/>
  <sheetViews>
    <sheetView tabSelected="1" topLeftCell="A298" zoomScale="85" zoomScaleNormal="85" workbookViewId="0">
      <selection activeCell="K339" sqref="K339"/>
    </sheetView>
  </sheetViews>
  <sheetFormatPr baseColWidth="10" defaultColWidth="8.88671875" defaultRowHeight="14.4"/>
  <cols>
    <col min="1" max="1" width="63.109375" style="105" customWidth="1"/>
    <col min="2" max="9" width="15.6640625" style="33" customWidth="1"/>
    <col min="10" max="10" width="15.6640625" customWidth="1"/>
    <col min="11" max="11" width="15.6640625" style="1" customWidth="1"/>
    <col min="12" max="12" width="37.6640625" style="1" customWidth="1"/>
    <col min="13" max="16384" width="8.88671875" style="1"/>
  </cols>
  <sheetData>
    <row r="1" spans="1:19" ht="18">
      <c r="A1" s="37" t="s">
        <v>369</v>
      </c>
      <c r="B1" s="37"/>
      <c r="C1" s="37"/>
      <c r="D1" s="37"/>
      <c r="E1" s="37"/>
      <c r="F1" s="37"/>
      <c r="G1" s="37"/>
      <c r="H1" s="37"/>
      <c r="I1" s="37"/>
      <c r="J1" s="37"/>
    </row>
    <row r="2" spans="1:19" ht="18">
      <c r="A2" s="87"/>
      <c r="B2" s="19"/>
      <c r="C2" s="19"/>
      <c r="D2" s="19"/>
      <c r="E2" s="19"/>
      <c r="F2" s="19"/>
      <c r="G2" s="19"/>
      <c r="H2" s="19"/>
      <c r="I2" s="19"/>
      <c r="J2" s="5"/>
    </row>
    <row r="3" spans="1:19">
      <c r="A3" s="88" t="s">
        <v>156</v>
      </c>
      <c r="B3" s="20"/>
      <c r="C3" s="21"/>
      <c r="D3" s="21"/>
      <c r="E3" s="22"/>
      <c r="F3" s="22"/>
      <c r="G3" s="22"/>
      <c r="H3" s="22"/>
      <c r="I3" s="22"/>
      <c r="J3" s="1"/>
    </row>
    <row r="4" spans="1:19">
      <c r="A4" s="89" t="s">
        <v>155</v>
      </c>
      <c r="B4" s="413" t="s">
        <v>360</v>
      </c>
      <c r="C4" s="21"/>
      <c r="D4" s="21"/>
      <c r="E4" s="22"/>
      <c r="F4" s="22"/>
      <c r="G4" s="22"/>
      <c r="H4" s="22"/>
      <c r="I4" s="22"/>
      <c r="J4" s="1"/>
    </row>
    <row r="5" spans="1:19">
      <c r="A5" s="89" t="s">
        <v>143</v>
      </c>
      <c r="B5" s="414" t="s">
        <v>360</v>
      </c>
      <c r="C5" s="21"/>
      <c r="D5" s="21"/>
      <c r="E5" s="22"/>
      <c r="F5" s="22"/>
      <c r="G5" s="22"/>
      <c r="H5" s="22"/>
      <c r="I5" s="22"/>
      <c r="J5" s="1"/>
    </row>
    <row r="6" spans="1:19">
      <c r="A6" s="90" t="s">
        <v>183</v>
      </c>
      <c r="B6" s="415" t="s">
        <v>360</v>
      </c>
      <c r="C6" s="21"/>
      <c r="D6" s="21"/>
      <c r="E6" s="22"/>
      <c r="F6" s="22"/>
      <c r="G6" s="22"/>
      <c r="H6" s="22"/>
      <c r="I6" s="22"/>
      <c r="J6" s="1"/>
    </row>
    <row r="7" spans="1:19">
      <c r="A7" s="89" t="s">
        <v>144</v>
      </c>
      <c r="B7" s="413" t="s">
        <v>360</v>
      </c>
      <c r="C7" s="21"/>
      <c r="D7" s="21"/>
      <c r="E7" s="22"/>
      <c r="F7" s="22"/>
      <c r="G7" s="22"/>
      <c r="H7" s="22"/>
      <c r="I7" s="22"/>
      <c r="J7" s="1"/>
    </row>
    <row r="8" spans="1:19">
      <c r="A8" s="89" t="s">
        <v>157</v>
      </c>
      <c r="B8" s="413" t="s">
        <v>360</v>
      </c>
      <c r="C8" s="21"/>
      <c r="D8" s="21"/>
      <c r="E8" s="22"/>
      <c r="F8" s="22"/>
      <c r="G8" s="22"/>
      <c r="H8" s="22"/>
      <c r="I8" s="22"/>
      <c r="J8" s="1"/>
    </row>
    <row r="9" spans="1:19">
      <c r="A9" s="89" t="s">
        <v>158</v>
      </c>
      <c r="B9" s="413" t="s">
        <v>360</v>
      </c>
      <c r="C9" s="21"/>
      <c r="D9" s="21"/>
      <c r="E9" s="22"/>
      <c r="F9" s="22"/>
      <c r="G9" s="22"/>
      <c r="H9" s="22"/>
      <c r="I9" s="22"/>
      <c r="J9" s="1"/>
    </row>
    <row r="10" spans="1:19">
      <c r="A10" s="91" t="s">
        <v>145</v>
      </c>
      <c r="B10" s="23"/>
      <c r="C10" s="21"/>
      <c r="D10" s="21"/>
      <c r="E10" s="22"/>
      <c r="F10" s="22"/>
      <c r="G10" s="22"/>
      <c r="H10" s="22"/>
      <c r="I10" s="22"/>
      <c r="J10" s="1"/>
    </row>
    <row r="11" spans="1:19">
      <c r="A11" s="92"/>
      <c r="B11" s="24"/>
      <c r="C11" s="21"/>
      <c r="D11" s="21"/>
      <c r="E11" s="22"/>
      <c r="F11" s="22"/>
      <c r="G11" s="22"/>
      <c r="H11" s="22"/>
      <c r="I11" s="22"/>
      <c r="J11" s="1"/>
    </row>
    <row r="12" spans="1:19">
      <c r="A12" s="93"/>
      <c r="B12" s="21"/>
      <c r="C12" s="21"/>
      <c r="D12" s="21"/>
      <c r="E12" s="22"/>
      <c r="F12" s="22"/>
      <c r="G12" s="22"/>
      <c r="H12" s="22"/>
      <c r="I12" s="22"/>
      <c r="J12" s="1"/>
    </row>
    <row r="13" spans="1:19">
      <c r="A13" s="93"/>
      <c r="B13" s="21"/>
      <c r="C13" s="21"/>
      <c r="D13" s="21"/>
      <c r="E13" s="22"/>
      <c r="F13" s="22"/>
      <c r="G13" s="22"/>
      <c r="H13" s="22"/>
      <c r="I13" s="22"/>
      <c r="J13" s="1"/>
    </row>
    <row r="14" spans="1:19">
      <c r="A14" s="39" t="s">
        <v>212</v>
      </c>
      <c r="B14" s="38"/>
      <c r="C14" s="38"/>
      <c r="D14" s="38"/>
      <c r="E14" s="38"/>
      <c r="F14" s="38"/>
      <c r="G14" s="38"/>
      <c r="H14" s="38"/>
      <c r="I14" s="38"/>
      <c r="J14" s="38"/>
      <c r="K14" s="172"/>
      <c r="L14" s="207"/>
      <c r="M14" s="207"/>
      <c r="N14" s="207"/>
      <c r="O14" s="208"/>
    </row>
    <row r="15" spans="1:19">
      <c r="A15" s="40" t="s">
        <v>1</v>
      </c>
      <c r="B15" s="41"/>
      <c r="C15" s="41"/>
      <c r="D15" s="41"/>
      <c r="E15" s="41"/>
      <c r="F15" s="41"/>
      <c r="G15" s="41"/>
      <c r="H15" s="41"/>
      <c r="I15" s="41"/>
      <c r="J15" s="41"/>
      <c r="K15" s="42"/>
      <c r="L15" s="93"/>
      <c r="M15" s="93"/>
      <c r="N15" s="93"/>
      <c r="O15" s="93"/>
      <c r="P15" s="93"/>
      <c r="Q15" s="93"/>
      <c r="R15" s="93"/>
      <c r="S15" s="93"/>
    </row>
    <row r="16" spans="1:19">
      <c r="A16" s="268" t="s">
        <v>259</v>
      </c>
      <c r="B16" s="272" t="s">
        <v>25</v>
      </c>
      <c r="C16" s="272" t="s">
        <v>12</v>
      </c>
      <c r="D16" s="272" t="s">
        <v>26</v>
      </c>
      <c r="E16" s="269"/>
      <c r="F16" s="269"/>
      <c r="G16" s="269"/>
      <c r="H16" s="269"/>
      <c r="I16" s="269"/>
      <c r="J16" s="269"/>
      <c r="K16" s="271" t="s">
        <v>7</v>
      </c>
      <c r="L16" s="93"/>
      <c r="M16" s="93"/>
      <c r="N16" s="93"/>
      <c r="O16" s="93"/>
      <c r="P16" s="93"/>
      <c r="Q16" s="93"/>
      <c r="R16" s="93"/>
      <c r="S16" s="93"/>
    </row>
    <row r="17" spans="1:19">
      <c r="A17" s="95" t="s">
        <v>21</v>
      </c>
      <c r="B17" s="275" t="s">
        <v>30</v>
      </c>
      <c r="C17" s="279">
        <v>0</v>
      </c>
      <c r="D17" s="278">
        <v>495</v>
      </c>
      <c r="E17" s="270"/>
      <c r="F17" s="270"/>
      <c r="G17" s="270"/>
      <c r="H17" s="270"/>
      <c r="I17" s="270"/>
      <c r="J17" s="270"/>
      <c r="K17" s="81">
        <f>C17*D17</f>
        <v>0</v>
      </c>
      <c r="L17" s="93"/>
      <c r="M17" s="93"/>
      <c r="N17" s="93"/>
      <c r="O17" s="93"/>
      <c r="P17" s="93"/>
      <c r="Q17" s="93"/>
      <c r="R17" s="93"/>
      <c r="S17" s="93"/>
    </row>
    <row r="18" spans="1:19">
      <c r="A18" s="95"/>
      <c r="B18" s="275" t="s">
        <v>261</v>
      </c>
      <c r="C18" s="279"/>
      <c r="D18" s="275"/>
      <c r="E18" s="270"/>
      <c r="F18" s="270"/>
      <c r="G18" s="270"/>
      <c r="H18" s="270"/>
      <c r="I18" s="270"/>
      <c r="J18" s="270"/>
      <c r="K18" s="81"/>
      <c r="L18" s="93"/>
      <c r="M18" s="93"/>
      <c r="N18" s="93"/>
      <c r="O18" s="93"/>
      <c r="P18" s="93"/>
      <c r="Q18" s="93"/>
      <c r="R18" s="93"/>
      <c r="S18" s="93"/>
    </row>
    <row r="19" spans="1:19">
      <c r="A19" s="95" t="s">
        <v>260</v>
      </c>
      <c r="B19" s="275" t="s">
        <v>30</v>
      </c>
      <c r="C19" s="279">
        <v>0</v>
      </c>
      <c r="D19" s="275"/>
      <c r="E19" s="270"/>
      <c r="F19" s="270"/>
      <c r="G19" s="270"/>
      <c r="H19" s="270"/>
      <c r="I19" s="270"/>
      <c r="J19" s="270"/>
      <c r="K19" s="81">
        <f>C19*D19</f>
        <v>0</v>
      </c>
      <c r="L19" s="93"/>
      <c r="M19" s="93"/>
      <c r="N19" s="93"/>
      <c r="O19" s="93"/>
      <c r="P19" s="93"/>
      <c r="Q19" s="93"/>
      <c r="R19" s="93"/>
      <c r="S19" s="93"/>
    </row>
    <row r="20" spans="1:19">
      <c r="A20" s="95"/>
      <c r="B20" s="275" t="s">
        <v>262</v>
      </c>
      <c r="C20" s="270"/>
      <c r="D20" s="275"/>
      <c r="E20" s="270"/>
      <c r="F20" s="270"/>
      <c r="G20" s="270"/>
      <c r="H20" s="270"/>
      <c r="I20" s="270"/>
      <c r="J20" s="270"/>
      <c r="K20" s="81"/>
      <c r="L20" s="93"/>
      <c r="M20" s="93"/>
      <c r="N20" s="93"/>
      <c r="O20" s="93"/>
      <c r="P20" s="93"/>
      <c r="Q20" s="93"/>
      <c r="R20" s="93"/>
      <c r="S20" s="93"/>
    </row>
    <row r="21" spans="1:19">
      <c r="A21" s="273" t="s">
        <v>7</v>
      </c>
      <c r="B21" s="274"/>
      <c r="C21" s="274"/>
      <c r="D21" s="274"/>
      <c r="E21" s="274"/>
      <c r="F21" s="274"/>
      <c r="G21" s="274"/>
      <c r="H21" s="274"/>
      <c r="I21" s="274"/>
      <c r="J21" s="274"/>
      <c r="K21" s="276">
        <f>SUM(K17:K20)</f>
        <v>0</v>
      </c>
      <c r="L21" s="93"/>
      <c r="M21" s="93"/>
      <c r="N21" s="93"/>
      <c r="O21" s="93"/>
      <c r="P21" s="93"/>
      <c r="Q21" s="93"/>
      <c r="R21" s="93"/>
      <c r="S21" s="93"/>
    </row>
    <row r="22" spans="1:19">
      <c r="A22" s="268" t="s">
        <v>267</v>
      </c>
      <c r="B22" s="272" t="s">
        <v>25</v>
      </c>
      <c r="C22" s="272" t="s">
        <v>12</v>
      </c>
      <c r="D22" s="272" t="s">
        <v>26</v>
      </c>
      <c r="E22" s="272" t="s">
        <v>263</v>
      </c>
      <c r="F22" s="272" t="s">
        <v>287</v>
      </c>
      <c r="G22" s="272"/>
      <c r="H22" s="272" t="s">
        <v>265</v>
      </c>
      <c r="I22" s="272" t="s">
        <v>286</v>
      </c>
      <c r="J22" s="272"/>
      <c r="K22" s="285" t="s">
        <v>7</v>
      </c>
      <c r="L22" s="93"/>
      <c r="M22" s="93"/>
      <c r="N22" s="93"/>
      <c r="O22" s="93"/>
      <c r="P22" s="93"/>
      <c r="Q22" s="93"/>
      <c r="R22" s="93"/>
      <c r="S22" s="93"/>
    </row>
    <row r="23" spans="1:19">
      <c r="A23" s="95" t="s">
        <v>266</v>
      </c>
      <c r="B23" s="275" t="s">
        <v>371</v>
      </c>
      <c r="C23" s="278">
        <v>0</v>
      </c>
      <c r="D23" s="275" t="s">
        <v>269</v>
      </c>
      <c r="E23" s="275"/>
      <c r="F23" s="275" t="s">
        <v>270</v>
      </c>
      <c r="G23" s="275"/>
      <c r="H23" s="275"/>
      <c r="I23" s="275"/>
      <c r="J23" s="275"/>
      <c r="K23" s="81" t="e">
        <f>C23*F23</f>
        <v>#VALUE!</v>
      </c>
      <c r="L23" s="93"/>
      <c r="M23" s="93"/>
      <c r="N23" s="93"/>
      <c r="O23" s="93"/>
      <c r="P23" s="93"/>
      <c r="Q23" s="93"/>
      <c r="R23" s="93"/>
      <c r="S23" s="93"/>
    </row>
    <row r="24" spans="1:19">
      <c r="A24" s="95" t="s">
        <v>268</v>
      </c>
      <c r="B24" s="275" t="s">
        <v>30</v>
      </c>
      <c r="C24" s="278">
        <v>0</v>
      </c>
      <c r="D24" s="275" t="s">
        <v>271</v>
      </c>
      <c r="E24" s="275"/>
      <c r="F24" s="275"/>
      <c r="G24" s="275"/>
      <c r="H24" s="275"/>
      <c r="I24" s="275" t="s">
        <v>271</v>
      </c>
      <c r="J24" s="275"/>
      <c r="K24" s="81" t="e">
        <f>C24*I24</f>
        <v>#VALUE!</v>
      </c>
      <c r="L24" s="93"/>
      <c r="M24" s="93"/>
      <c r="N24" s="93"/>
      <c r="O24" s="93"/>
      <c r="P24" s="93"/>
      <c r="Q24" s="93"/>
      <c r="R24" s="93"/>
      <c r="S24" s="93"/>
    </row>
    <row r="25" spans="1:19">
      <c r="A25" s="273" t="s">
        <v>7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6" t="e">
        <f>SUM(K23:K24)</f>
        <v>#VALUE!</v>
      </c>
      <c r="L25" s="93"/>
      <c r="M25" s="93"/>
      <c r="N25" s="93"/>
      <c r="O25" s="93"/>
      <c r="P25" s="93"/>
      <c r="Q25" s="93"/>
      <c r="R25" s="93"/>
      <c r="S25" s="93"/>
    </row>
    <row r="26" spans="1:19">
      <c r="A26" s="94" t="s">
        <v>15</v>
      </c>
      <c r="B26" s="25" t="s">
        <v>25</v>
      </c>
      <c r="C26" s="25" t="s">
        <v>12</v>
      </c>
      <c r="D26" s="29" t="s">
        <v>26</v>
      </c>
      <c r="E26" s="29"/>
      <c r="F26" s="29"/>
      <c r="G26" s="29"/>
      <c r="H26" s="29"/>
      <c r="I26" s="29"/>
      <c r="J26" s="29"/>
      <c r="K26" s="285" t="s">
        <v>7</v>
      </c>
      <c r="L26" s="82"/>
      <c r="M26" s="82"/>
      <c r="N26" s="82"/>
      <c r="S26" s="3"/>
    </row>
    <row r="27" spans="1:19">
      <c r="A27" s="95" t="s">
        <v>3</v>
      </c>
      <c r="B27" s="26" t="s">
        <v>44</v>
      </c>
      <c r="C27" s="280">
        <v>0</v>
      </c>
      <c r="D27" s="26">
        <v>1875</v>
      </c>
      <c r="E27" s="52"/>
      <c r="F27" s="52"/>
      <c r="G27" s="52"/>
      <c r="H27" s="52"/>
      <c r="I27" s="52"/>
      <c r="J27" s="52"/>
      <c r="K27" s="81">
        <f t="shared" ref="K27:K36" si="0">C27*D27</f>
        <v>0</v>
      </c>
      <c r="L27" s="82"/>
      <c r="M27" s="82"/>
      <c r="N27" s="82"/>
      <c r="S27" s="209"/>
    </row>
    <row r="28" spans="1:19">
      <c r="A28" s="95" t="s">
        <v>56</v>
      </c>
      <c r="B28" s="26" t="s">
        <v>44</v>
      </c>
      <c r="C28" s="280">
        <v>0</v>
      </c>
      <c r="D28" s="26">
        <v>2200</v>
      </c>
      <c r="E28" s="52"/>
      <c r="F28" s="52"/>
      <c r="G28" s="52"/>
      <c r="H28" s="52"/>
      <c r="I28" s="52"/>
      <c r="J28" s="52"/>
      <c r="K28" s="81">
        <f t="shared" si="0"/>
        <v>0</v>
      </c>
      <c r="L28" s="82"/>
      <c r="M28" s="82"/>
      <c r="N28" s="82"/>
      <c r="S28" s="209"/>
    </row>
    <row r="29" spans="1:19">
      <c r="A29" s="95" t="s">
        <v>57</v>
      </c>
      <c r="B29" s="26" t="s">
        <v>44</v>
      </c>
      <c r="C29" s="280">
        <v>0</v>
      </c>
      <c r="D29" s="26">
        <v>2200</v>
      </c>
      <c r="E29" s="52"/>
      <c r="F29" s="52"/>
      <c r="G29" s="52"/>
      <c r="H29" s="52"/>
      <c r="I29" s="52"/>
      <c r="J29" s="52"/>
      <c r="K29" s="81">
        <f t="shared" si="0"/>
        <v>0</v>
      </c>
      <c r="L29" s="82"/>
      <c r="M29" s="82"/>
      <c r="N29" s="82"/>
      <c r="S29" s="209"/>
    </row>
    <row r="30" spans="1:19">
      <c r="A30" s="95" t="s">
        <v>4</v>
      </c>
      <c r="B30" s="26" t="s">
        <v>216</v>
      </c>
      <c r="C30" s="280">
        <v>0</v>
      </c>
      <c r="D30" s="26">
        <v>30</v>
      </c>
      <c r="E30" s="52"/>
      <c r="F30" s="52"/>
      <c r="G30" s="52"/>
      <c r="H30" s="52"/>
      <c r="I30" s="52"/>
      <c r="J30" s="52"/>
      <c r="K30" s="81">
        <f t="shared" si="0"/>
        <v>0</v>
      </c>
      <c r="L30" s="184"/>
      <c r="M30" s="82"/>
      <c r="N30" s="82"/>
      <c r="S30" s="209"/>
    </row>
    <row r="31" spans="1:19">
      <c r="A31" s="95" t="s">
        <v>5</v>
      </c>
      <c r="B31" s="26" t="s">
        <v>44</v>
      </c>
      <c r="C31" s="280">
        <v>0</v>
      </c>
      <c r="D31" s="26">
        <v>1600</v>
      </c>
      <c r="E31" s="52"/>
      <c r="F31" s="52"/>
      <c r="G31" s="52"/>
      <c r="H31" s="52"/>
      <c r="I31" s="52"/>
      <c r="J31" s="52"/>
      <c r="K31" s="81">
        <f t="shared" si="0"/>
        <v>0</v>
      </c>
      <c r="L31" s="82"/>
      <c r="M31" s="82"/>
      <c r="N31" s="82"/>
      <c r="S31" s="209"/>
    </row>
    <row r="32" spans="1:19">
      <c r="A32" s="95" t="s">
        <v>54</v>
      </c>
      <c r="B32" s="26" t="s">
        <v>208</v>
      </c>
      <c r="C32" s="280">
        <v>0</v>
      </c>
      <c r="D32" s="26">
        <v>0.06</v>
      </c>
      <c r="E32" s="52"/>
      <c r="F32" s="52"/>
      <c r="G32" s="52"/>
      <c r="H32" s="52"/>
      <c r="I32" s="52"/>
      <c r="J32" s="52"/>
      <c r="K32" s="81">
        <f t="shared" si="0"/>
        <v>0</v>
      </c>
      <c r="L32" s="82"/>
      <c r="M32" s="82"/>
      <c r="N32" s="82"/>
      <c r="S32" s="209"/>
    </row>
    <row r="33" spans="1:19">
      <c r="A33" s="95" t="s">
        <v>55</v>
      </c>
      <c r="B33" s="26" t="s">
        <v>209</v>
      </c>
      <c r="C33" s="280">
        <v>0</v>
      </c>
      <c r="D33" s="26">
        <v>5.6000000000000001E-2</v>
      </c>
      <c r="E33" s="52"/>
      <c r="F33" s="52"/>
      <c r="G33" s="52"/>
      <c r="H33" s="52"/>
      <c r="I33" s="52"/>
      <c r="J33" s="52"/>
      <c r="K33" s="81">
        <f t="shared" si="0"/>
        <v>0</v>
      </c>
      <c r="L33" s="82"/>
      <c r="M33" s="82"/>
      <c r="N33" s="82"/>
      <c r="S33" s="209"/>
    </row>
    <row r="34" spans="1:19">
      <c r="A34" s="95" t="s">
        <v>2</v>
      </c>
      <c r="B34" s="26" t="s">
        <v>209</v>
      </c>
      <c r="C34" s="280">
        <v>0</v>
      </c>
      <c r="D34" s="26">
        <v>0.12</v>
      </c>
      <c r="E34" s="52"/>
      <c r="F34" s="52"/>
      <c r="G34" s="52"/>
      <c r="H34" s="52"/>
      <c r="I34" s="52"/>
      <c r="J34" s="52"/>
      <c r="K34" s="81">
        <f t="shared" si="0"/>
        <v>0</v>
      </c>
      <c r="L34" s="82"/>
      <c r="M34" s="82"/>
      <c r="N34" s="82"/>
      <c r="S34" s="209"/>
    </row>
    <row r="35" spans="1:19">
      <c r="A35" s="95" t="s">
        <v>6</v>
      </c>
      <c r="B35" s="26" t="s">
        <v>44</v>
      </c>
      <c r="C35" s="280">
        <v>0</v>
      </c>
      <c r="D35" s="26">
        <v>615</v>
      </c>
      <c r="E35" s="52"/>
      <c r="F35" s="52"/>
      <c r="G35" s="52"/>
      <c r="H35" s="52"/>
      <c r="I35" s="52"/>
      <c r="J35" s="52"/>
      <c r="K35" s="81">
        <f t="shared" si="0"/>
        <v>0</v>
      </c>
      <c r="L35" s="82"/>
      <c r="M35" s="82"/>
      <c r="N35" s="82"/>
      <c r="S35" s="209"/>
    </row>
    <row r="36" spans="1:19">
      <c r="A36" s="95" t="s">
        <v>35</v>
      </c>
      <c r="B36" s="26" t="s">
        <v>209</v>
      </c>
      <c r="C36" s="280">
        <v>0</v>
      </c>
      <c r="D36" s="26">
        <v>0.21</v>
      </c>
      <c r="E36" s="52"/>
      <c r="F36" s="52"/>
      <c r="G36" s="52"/>
      <c r="H36" s="52"/>
      <c r="I36" s="52"/>
      <c r="J36" s="52"/>
      <c r="K36" s="81">
        <f t="shared" si="0"/>
        <v>0</v>
      </c>
      <c r="L36" s="82"/>
      <c r="M36" s="82"/>
      <c r="N36" s="82"/>
      <c r="S36" s="209"/>
    </row>
    <row r="37" spans="1:19">
      <c r="A37" s="168" t="s">
        <v>217</v>
      </c>
      <c r="B37" s="52"/>
      <c r="C37" s="53"/>
      <c r="D37" s="52"/>
      <c r="E37" s="52"/>
      <c r="F37" s="52"/>
      <c r="G37" s="52"/>
      <c r="H37" s="52"/>
      <c r="I37" s="52"/>
      <c r="J37" s="52"/>
      <c r="K37" s="81"/>
      <c r="L37" s="82"/>
      <c r="M37" s="82"/>
      <c r="N37" s="82"/>
      <c r="S37" s="209"/>
    </row>
    <row r="38" spans="1:19">
      <c r="A38" s="96" t="s">
        <v>7</v>
      </c>
      <c r="B38" s="55"/>
      <c r="C38" s="56"/>
      <c r="D38" s="55"/>
      <c r="E38" s="55"/>
      <c r="F38" s="55"/>
      <c r="G38" s="55"/>
      <c r="H38" s="55"/>
      <c r="I38" s="55"/>
      <c r="J38" s="55"/>
      <c r="K38" s="219">
        <f>SUM(K27:K36)</f>
        <v>0</v>
      </c>
      <c r="L38" s="82"/>
      <c r="M38" s="210"/>
      <c r="N38" s="82"/>
      <c r="S38" s="4"/>
    </row>
    <row r="39" spans="1:19">
      <c r="A39" s="43" t="s">
        <v>16</v>
      </c>
      <c r="B39" s="58"/>
      <c r="C39" s="58"/>
      <c r="D39" s="58"/>
      <c r="E39" s="58"/>
      <c r="F39" s="58"/>
      <c r="G39" s="58"/>
      <c r="H39" s="58"/>
      <c r="I39" s="58"/>
      <c r="J39" s="58"/>
      <c r="K39" s="173"/>
      <c r="L39" s="64"/>
      <c r="M39" s="64"/>
      <c r="N39" s="64"/>
      <c r="O39" s="93"/>
      <c r="P39" s="93"/>
      <c r="Q39" s="93"/>
      <c r="R39" s="93"/>
      <c r="S39" s="93"/>
    </row>
    <row r="40" spans="1:19">
      <c r="A40" s="94" t="s">
        <v>53</v>
      </c>
      <c r="B40" s="117" t="s">
        <v>25</v>
      </c>
      <c r="C40" s="25" t="s">
        <v>12</v>
      </c>
      <c r="D40" s="25" t="s">
        <v>26</v>
      </c>
      <c r="E40" s="25"/>
      <c r="F40" s="25"/>
      <c r="G40" s="25"/>
      <c r="H40" s="25"/>
      <c r="I40" s="25"/>
      <c r="J40" s="25"/>
      <c r="K40" s="218" t="s">
        <v>7</v>
      </c>
      <c r="L40" s="185"/>
      <c r="M40" s="82"/>
      <c r="N40" s="82"/>
    </row>
    <row r="41" spans="1:19">
      <c r="A41" s="95" t="s">
        <v>22</v>
      </c>
      <c r="B41" s="52" t="s">
        <v>30</v>
      </c>
      <c r="C41" s="281">
        <v>0</v>
      </c>
      <c r="D41" s="26" t="s">
        <v>40</v>
      </c>
      <c r="E41" s="52"/>
      <c r="F41" s="52"/>
      <c r="G41" s="52"/>
      <c r="H41" s="52"/>
      <c r="I41" s="52"/>
      <c r="J41" s="52"/>
      <c r="K41" s="80">
        <f t="shared" ref="K41:K48" si="1">C41*D41</f>
        <v>0</v>
      </c>
      <c r="L41" s="185"/>
      <c r="M41" s="82"/>
      <c r="N41" s="82"/>
    </row>
    <row r="42" spans="1:19">
      <c r="A42" s="95" t="s">
        <v>21</v>
      </c>
      <c r="B42" s="52" t="s">
        <v>30</v>
      </c>
      <c r="C42" s="281">
        <v>0</v>
      </c>
      <c r="D42" s="26" t="s">
        <v>43</v>
      </c>
      <c r="E42" s="52"/>
      <c r="F42" s="52"/>
      <c r="G42" s="52"/>
      <c r="H42" s="52"/>
      <c r="I42" s="52"/>
      <c r="J42" s="52"/>
      <c r="K42" s="80">
        <f t="shared" si="1"/>
        <v>0</v>
      </c>
      <c r="L42" s="185"/>
      <c r="M42" s="82"/>
      <c r="N42" s="82"/>
    </row>
    <row r="43" spans="1:19">
      <c r="A43" s="95" t="s">
        <v>18</v>
      </c>
      <c r="B43" s="52"/>
      <c r="C43" s="281">
        <v>0</v>
      </c>
      <c r="D43" s="26"/>
      <c r="E43" s="52"/>
      <c r="F43" s="52"/>
      <c r="G43" s="52"/>
      <c r="H43" s="52"/>
      <c r="I43" s="52"/>
      <c r="J43" s="52"/>
      <c r="K43" s="80">
        <f t="shared" si="1"/>
        <v>0</v>
      </c>
      <c r="L43" s="185"/>
      <c r="M43" s="82"/>
      <c r="N43" s="82"/>
    </row>
    <row r="44" spans="1:19">
      <c r="A44" s="95" t="s">
        <v>19</v>
      </c>
      <c r="B44" s="52" t="s">
        <v>24</v>
      </c>
      <c r="C44" s="281">
        <v>0</v>
      </c>
      <c r="D44" s="26" t="s">
        <v>42</v>
      </c>
      <c r="E44" s="52"/>
      <c r="F44" s="52"/>
      <c r="G44" s="52"/>
      <c r="H44" s="52"/>
      <c r="I44" s="52"/>
      <c r="J44" s="52"/>
      <c r="K44" s="80">
        <f t="shared" si="1"/>
        <v>0</v>
      </c>
      <c r="L44" s="185"/>
      <c r="M44" s="82"/>
      <c r="N44" s="82"/>
    </row>
    <row r="45" spans="1:19">
      <c r="A45" s="97" t="s">
        <v>9</v>
      </c>
      <c r="B45" s="50" t="s">
        <v>41</v>
      </c>
      <c r="C45" s="281">
        <v>0</v>
      </c>
      <c r="D45" s="27"/>
      <c r="E45" s="50"/>
      <c r="F45" s="50"/>
      <c r="G45" s="50"/>
      <c r="H45" s="50"/>
      <c r="I45" s="50"/>
      <c r="J45" s="50"/>
      <c r="K45" s="80">
        <f t="shared" si="1"/>
        <v>0</v>
      </c>
      <c r="L45" s="82"/>
      <c r="M45" s="82"/>
      <c r="N45" s="82"/>
    </row>
    <row r="46" spans="1:19">
      <c r="A46" s="98" t="s">
        <v>23</v>
      </c>
      <c r="B46" s="53" t="s">
        <v>41</v>
      </c>
      <c r="C46" s="281">
        <v>0</v>
      </c>
      <c r="D46" s="280" t="s">
        <v>27</v>
      </c>
      <c r="E46" s="53"/>
      <c r="F46" s="53"/>
      <c r="G46" s="53"/>
      <c r="H46" s="53"/>
      <c r="I46" s="53"/>
      <c r="J46" s="53"/>
      <c r="K46" s="80">
        <f t="shared" si="1"/>
        <v>0</v>
      </c>
      <c r="L46" s="186"/>
      <c r="M46" s="82"/>
      <c r="N46" s="82"/>
    </row>
    <row r="47" spans="1:19">
      <c r="A47" s="97" t="s">
        <v>10</v>
      </c>
      <c r="B47" s="50" t="s">
        <v>41</v>
      </c>
      <c r="C47" s="281">
        <v>0</v>
      </c>
      <c r="D47" s="27" t="s">
        <v>28</v>
      </c>
      <c r="E47" s="50"/>
      <c r="F47" s="50"/>
      <c r="G47" s="50"/>
      <c r="H47" s="50"/>
      <c r="I47" s="50"/>
      <c r="J47" s="50"/>
      <c r="K47" s="80">
        <f t="shared" si="1"/>
        <v>0</v>
      </c>
      <c r="L47" s="82"/>
      <c r="M47" s="82"/>
      <c r="N47" s="82"/>
    </row>
    <row r="48" spans="1:19" ht="16.2">
      <c r="A48" s="97" t="s">
        <v>11</v>
      </c>
      <c r="B48" s="50" t="s">
        <v>41</v>
      </c>
      <c r="C48" s="281">
        <v>0</v>
      </c>
      <c r="D48" s="27" t="s">
        <v>33</v>
      </c>
      <c r="E48" s="50"/>
      <c r="F48" s="50"/>
      <c r="G48" s="50"/>
      <c r="H48" s="50"/>
      <c r="I48" s="50"/>
      <c r="J48" s="50"/>
      <c r="K48" s="80">
        <f t="shared" si="1"/>
        <v>0</v>
      </c>
      <c r="L48" s="82"/>
      <c r="M48" s="82"/>
      <c r="N48" s="82"/>
    </row>
    <row r="49" spans="1:18">
      <c r="A49" s="99" t="s">
        <v>213</v>
      </c>
      <c r="B49" s="50"/>
      <c r="C49" s="54"/>
      <c r="D49" s="50"/>
      <c r="E49" s="50"/>
      <c r="F49" s="50"/>
      <c r="G49" s="50"/>
      <c r="H49" s="50"/>
      <c r="I49" s="50"/>
      <c r="J49" s="50"/>
      <c r="K49" s="80"/>
      <c r="L49" s="82"/>
      <c r="M49" s="82"/>
      <c r="N49" s="82"/>
    </row>
    <row r="50" spans="1:18">
      <c r="A50" s="100" t="s">
        <v>7</v>
      </c>
      <c r="B50" s="60"/>
      <c r="C50" s="60"/>
      <c r="D50" s="60"/>
      <c r="E50" s="60"/>
      <c r="F50" s="60"/>
      <c r="G50" s="60"/>
      <c r="H50" s="60"/>
      <c r="I50" s="60"/>
      <c r="J50" s="60"/>
      <c r="K50" s="220">
        <f>SUM(K41:K48)</f>
        <v>0</v>
      </c>
      <c r="L50" s="82"/>
      <c r="M50" s="82"/>
      <c r="N50" s="82"/>
    </row>
    <row r="51" spans="1:18">
      <c r="A51" s="101" t="s">
        <v>267</v>
      </c>
      <c r="B51" s="25" t="s">
        <v>25</v>
      </c>
      <c r="C51" s="25" t="s">
        <v>12</v>
      </c>
      <c r="D51" s="25" t="s">
        <v>26</v>
      </c>
      <c r="E51" s="51"/>
      <c r="F51" s="51"/>
      <c r="G51" s="51"/>
      <c r="H51" s="51"/>
      <c r="I51" s="51"/>
      <c r="J51" s="51"/>
      <c r="K51" s="221" t="s">
        <v>7</v>
      </c>
      <c r="L51" s="82"/>
      <c r="M51" s="82"/>
      <c r="N51" s="82"/>
    </row>
    <row r="52" spans="1:18">
      <c r="A52" s="98" t="s">
        <v>8</v>
      </c>
      <c r="B52" s="280" t="s">
        <v>45</v>
      </c>
      <c r="C52" s="280">
        <v>0</v>
      </c>
      <c r="D52" s="280">
        <v>975</v>
      </c>
      <c r="E52" s="53"/>
      <c r="F52" s="53"/>
      <c r="G52" s="53"/>
      <c r="H52" s="53"/>
      <c r="I52" s="53"/>
      <c r="J52" s="53"/>
      <c r="K52" s="80">
        <f>C52*D52</f>
        <v>0</v>
      </c>
      <c r="L52" s="82"/>
      <c r="M52" s="82"/>
      <c r="N52" s="82"/>
    </row>
    <row r="53" spans="1:18">
      <c r="A53" s="12" t="s">
        <v>52</v>
      </c>
      <c r="B53" s="27" t="s">
        <v>25</v>
      </c>
      <c r="C53" s="280">
        <v>0</v>
      </c>
      <c r="D53" s="27">
        <v>235</v>
      </c>
      <c r="E53" s="50"/>
      <c r="F53" s="50"/>
      <c r="G53" s="50"/>
      <c r="H53" s="50"/>
      <c r="I53" s="50"/>
      <c r="J53" s="50"/>
      <c r="K53" s="80">
        <f>C53*D53</f>
        <v>0</v>
      </c>
      <c r="L53" s="82"/>
      <c r="M53" s="82"/>
      <c r="N53" s="82"/>
    </row>
    <row r="54" spans="1:18">
      <c r="A54" s="97" t="s">
        <v>14</v>
      </c>
      <c r="B54" s="27" t="s">
        <v>45</v>
      </c>
      <c r="C54" s="280">
        <v>0</v>
      </c>
      <c r="D54" s="27"/>
      <c r="E54" s="50"/>
      <c r="F54" s="50"/>
      <c r="G54" s="50"/>
      <c r="H54" s="50"/>
      <c r="I54" s="50"/>
      <c r="J54" s="50"/>
      <c r="K54" s="80">
        <f>C54*D54</f>
        <v>0</v>
      </c>
      <c r="L54" s="82"/>
      <c r="M54" s="82"/>
      <c r="N54" s="82"/>
    </row>
    <row r="55" spans="1:18">
      <c r="A55" s="100" t="s">
        <v>7</v>
      </c>
      <c r="B55" s="60"/>
      <c r="C55" s="60"/>
      <c r="D55" s="60"/>
      <c r="E55" s="60"/>
      <c r="F55" s="60"/>
      <c r="G55" s="60"/>
      <c r="H55" s="60"/>
      <c r="I55" s="60"/>
      <c r="J55" s="60"/>
      <c r="K55" s="220">
        <f>SUM(K52:K54)</f>
        <v>0</v>
      </c>
      <c r="L55" s="82"/>
      <c r="M55" s="82"/>
      <c r="N55" s="82"/>
    </row>
    <row r="56" spans="1:18">
      <c r="A56" s="94" t="s">
        <v>13</v>
      </c>
      <c r="B56" s="25" t="s">
        <v>25</v>
      </c>
      <c r="C56" s="25" t="s">
        <v>12</v>
      </c>
      <c r="D56" s="25" t="s">
        <v>26</v>
      </c>
      <c r="E56" s="25"/>
      <c r="F56" s="51"/>
      <c r="G56" s="51"/>
      <c r="H56" s="51"/>
      <c r="I56" s="51"/>
      <c r="J56" s="51"/>
      <c r="K56" s="222" t="s">
        <v>7</v>
      </c>
      <c r="L56" s="187"/>
      <c r="M56" s="82"/>
      <c r="N56" s="82"/>
    </row>
    <row r="57" spans="1:18">
      <c r="A57" s="97" t="s">
        <v>46</v>
      </c>
      <c r="B57" s="290"/>
      <c r="C57" s="290"/>
      <c r="D57" s="290"/>
      <c r="E57" s="290"/>
      <c r="F57" s="54"/>
      <c r="G57" s="54"/>
      <c r="H57" s="54"/>
      <c r="I57" s="54"/>
      <c r="J57" s="54"/>
      <c r="K57" s="81"/>
      <c r="L57" s="82"/>
      <c r="M57" s="82"/>
      <c r="N57" s="82"/>
    </row>
    <row r="58" spans="1:18">
      <c r="A58" s="97" t="s">
        <v>48</v>
      </c>
      <c r="B58" s="27" t="s">
        <v>47</v>
      </c>
      <c r="C58" s="27">
        <v>0</v>
      </c>
      <c r="D58" s="27">
        <v>78</v>
      </c>
      <c r="E58" s="27"/>
      <c r="F58" s="50"/>
      <c r="G58" s="50"/>
      <c r="H58" s="50"/>
      <c r="I58" s="50"/>
      <c r="J58" s="50"/>
      <c r="K58" s="80">
        <f>D58*C58</f>
        <v>0</v>
      </c>
      <c r="L58" s="153"/>
      <c r="M58" s="82"/>
      <c r="N58" s="82"/>
    </row>
    <row r="59" spans="1:18">
      <c r="A59" s="97" t="s">
        <v>49</v>
      </c>
      <c r="B59" s="27" t="s">
        <v>47</v>
      </c>
      <c r="C59" s="27">
        <v>0</v>
      </c>
      <c r="D59" s="27">
        <v>78</v>
      </c>
      <c r="E59" s="27"/>
      <c r="F59" s="50"/>
      <c r="G59" s="50"/>
      <c r="H59" s="50"/>
      <c r="I59" s="50"/>
      <c r="J59" s="50"/>
      <c r="K59" s="80">
        <f>D59*C59</f>
        <v>0</v>
      </c>
      <c r="L59" s="152"/>
      <c r="M59" s="82"/>
      <c r="N59" s="82"/>
    </row>
    <row r="60" spans="1:18" ht="16.2">
      <c r="A60" s="97" t="s">
        <v>0</v>
      </c>
      <c r="B60" s="27" t="s">
        <v>50</v>
      </c>
      <c r="C60" s="27">
        <v>0</v>
      </c>
      <c r="D60" s="280">
        <v>1240</v>
      </c>
      <c r="E60" s="280"/>
      <c r="F60" s="53"/>
      <c r="G60" s="53"/>
      <c r="H60" s="53"/>
      <c r="I60" s="53"/>
      <c r="J60" s="53"/>
      <c r="K60" s="80">
        <f>D60*C60</f>
        <v>0</v>
      </c>
      <c r="L60" s="152"/>
      <c r="M60" s="82"/>
      <c r="N60" s="82"/>
    </row>
    <row r="61" spans="1:18">
      <c r="A61" s="102" t="s">
        <v>51</v>
      </c>
      <c r="B61" s="293"/>
      <c r="C61" s="293"/>
      <c r="D61" s="27"/>
      <c r="E61" s="27"/>
      <c r="F61" s="50"/>
      <c r="G61" s="50"/>
      <c r="H61" s="50"/>
      <c r="I61" s="50"/>
      <c r="J61" s="50"/>
      <c r="K61" s="80"/>
      <c r="L61" s="152"/>
      <c r="M61" s="82"/>
      <c r="N61" s="82"/>
    </row>
    <row r="62" spans="1:18">
      <c r="A62" s="100" t="s">
        <v>7</v>
      </c>
      <c r="B62" s="62"/>
      <c r="C62" s="62"/>
      <c r="D62" s="60"/>
      <c r="E62" s="60"/>
      <c r="F62" s="60"/>
      <c r="G62" s="60"/>
      <c r="H62" s="60"/>
      <c r="I62" s="60"/>
      <c r="J62" s="60"/>
      <c r="K62" s="220">
        <f>SUM(K58:K60)</f>
        <v>0</v>
      </c>
      <c r="L62" s="82"/>
      <c r="M62" s="82"/>
      <c r="N62" s="82"/>
      <c r="R62" s="3"/>
    </row>
    <row r="63" spans="1:18">
      <c r="A63" s="268" t="s">
        <v>272</v>
      </c>
      <c r="B63" s="117" t="s">
        <v>25</v>
      </c>
      <c r="C63" s="117" t="s">
        <v>12</v>
      </c>
      <c r="D63" s="117" t="s">
        <v>26</v>
      </c>
      <c r="E63" s="284"/>
      <c r="F63" s="284"/>
      <c r="G63" s="284"/>
      <c r="H63" s="284"/>
      <c r="I63" s="284"/>
      <c r="J63" s="284"/>
      <c r="K63" s="285" t="s">
        <v>7</v>
      </c>
      <c r="L63" s="82"/>
      <c r="M63" s="82"/>
      <c r="N63" s="82"/>
      <c r="R63" s="3"/>
    </row>
    <row r="64" spans="1:18">
      <c r="A64" s="95" t="s">
        <v>273</v>
      </c>
      <c r="B64" s="281"/>
      <c r="C64" s="281"/>
      <c r="D64" s="281"/>
      <c r="E64" s="59"/>
      <c r="F64" s="59"/>
      <c r="G64" s="59"/>
      <c r="H64" s="59"/>
      <c r="I64" s="59"/>
      <c r="J64" s="59"/>
      <c r="K64" s="81"/>
      <c r="L64" s="82"/>
      <c r="M64" s="82"/>
      <c r="N64" s="82"/>
      <c r="R64" s="3"/>
    </row>
    <row r="65" spans="1:18">
      <c r="A65" s="95" t="s">
        <v>274</v>
      </c>
      <c r="B65" s="281" t="s">
        <v>284</v>
      </c>
      <c r="C65" s="281">
        <v>0</v>
      </c>
      <c r="D65" s="281">
        <v>139</v>
      </c>
      <c r="E65" s="59"/>
      <c r="F65" s="59"/>
      <c r="G65" s="59"/>
      <c r="H65" s="59"/>
      <c r="I65" s="59"/>
      <c r="J65" s="59"/>
      <c r="K65" s="81">
        <f t="shared" ref="K65:K70" si="2">C65*D65</f>
        <v>0</v>
      </c>
      <c r="L65" s="82"/>
      <c r="M65" s="82"/>
      <c r="N65" s="82"/>
      <c r="R65" s="3"/>
    </row>
    <row r="66" spans="1:18">
      <c r="A66" s="95" t="s">
        <v>275</v>
      </c>
      <c r="B66" s="281" t="s">
        <v>284</v>
      </c>
      <c r="C66" s="281">
        <v>0</v>
      </c>
      <c r="D66" s="281">
        <v>139</v>
      </c>
      <c r="E66" s="59"/>
      <c r="F66" s="59"/>
      <c r="G66" s="59"/>
      <c r="H66" s="59"/>
      <c r="I66" s="59"/>
      <c r="J66" s="59"/>
      <c r="K66" s="81">
        <f t="shared" si="2"/>
        <v>0</v>
      </c>
      <c r="L66" s="82"/>
      <c r="M66" s="82"/>
      <c r="N66" s="82"/>
      <c r="R66" s="3"/>
    </row>
    <row r="67" spans="1:18">
      <c r="A67" s="95" t="s">
        <v>276</v>
      </c>
      <c r="B67" s="281" t="s">
        <v>284</v>
      </c>
      <c r="C67" s="281">
        <v>0</v>
      </c>
      <c r="D67" s="281">
        <v>324</v>
      </c>
      <c r="E67" s="59"/>
      <c r="F67" s="59"/>
      <c r="G67" s="59"/>
      <c r="H67" s="59"/>
      <c r="I67" s="59"/>
      <c r="J67" s="59"/>
      <c r="K67" s="81">
        <f t="shared" si="2"/>
        <v>0</v>
      </c>
      <c r="L67" s="82"/>
      <c r="M67" s="82"/>
      <c r="N67" s="82"/>
      <c r="R67" s="3"/>
    </row>
    <row r="68" spans="1:18">
      <c r="A68" s="95" t="s">
        <v>277</v>
      </c>
      <c r="B68" s="281" t="s">
        <v>370</v>
      </c>
      <c r="C68" s="281">
        <v>0</v>
      </c>
      <c r="D68" s="281">
        <v>4.5999999999999996</v>
      </c>
      <c r="E68" s="59"/>
      <c r="F68" s="59"/>
      <c r="G68" s="59"/>
      <c r="H68" s="59"/>
      <c r="I68" s="59"/>
      <c r="J68" s="59"/>
      <c r="K68" s="81">
        <f t="shared" si="2"/>
        <v>0</v>
      </c>
      <c r="L68" s="82"/>
      <c r="M68" s="82"/>
      <c r="N68" s="82"/>
      <c r="R68" s="3"/>
    </row>
    <row r="69" spans="1:18">
      <c r="A69" s="95" t="s">
        <v>278</v>
      </c>
      <c r="B69" s="281" t="s">
        <v>210</v>
      </c>
      <c r="C69" s="281">
        <v>0</v>
      </c>
      <c r="D69" s="281">
        <v>648</v>
      </c>
      <c r="E69" s="59"/>
      <c r="F69" s="59"/>
      <c r="G69" s="59"/>
      <c r="H69" s="59"/>
      <c r="I69" s="59"/>
      <c r="J69" s="59"/>
      <c r="K69" s="81">
        <f t="shared" si="2"/>
        <v>0</v>
      </c>
      <c r="L69" s="82"/>
      <c r="M69" s="82"/>
      <c r="N69" s="82"/>
      <c r="R69" s="3"/>
    </row>
    <row r="70" spans="1:18">
      <c r="A70" s="95" t="s">
        <v>279</v>
      </c>
      <c r="B70" s="281" t="s">
        <v>210</v>
      </c>
      <c r="C70" s="281">
        <v>0</v>
      </c>
      <c r="D70" s="281">
        <v>83</v>
      </c>
      <c r="E70" s="59"/>
      <c r="F70" s="59"/>
      <c r="G70" s="59"/>
      <c r="H70" s="59"/>
      <c r="I70" s="59"/>
      <c r="J70" s="59"/>
      <c r="K70" s="81">
        <f t="shared" si="2"/>
        <v>0</v>
      </c>
      <c r="L70" s="82"/>
      <c r="M70" s="82"/>
      <c r="N70" s="82"/>
      <c r="R70" s="3"/>
    </row>
    <row r="71" spans="1:18">
      <c r="A71" s="100" t="s">
        <v>7</v>
      </c>
      <c r="B71" s="282"/>
      <c r="C71" s="282"/>
      <c r="D71" s="282"/>
      <c r="E71" s="282"/>
      <c r="F71" s="282"/>
      <c r="G71" s="282"/>
      <c r="H71" s="282"/>
      <c r="I71" s="282"/>
      <c r="J71" s="282"/>
      <c r="K71" s="220">
        <f>SUM(K65:K70)</f>
        <v>0</v>
      </c>
      <c r="L71" s="82"/>
      <c r="M71" s="82"/>
      <c r="N71" s="82"/>
      <c r="R71" s="3"/>
    </row>
    <row r="72" spans="1:18">
      <c r="A72" s="268" t="s">
        <v>280</v>
      </c>
      <c r="B72" s="117" t="s">
        <v>25</v>
      </c>
      <c r="C72" s="117" t="s">
        <v>12</v>
      </c>
      <c r="D72" s="117" t="s">
        <v>26</v>
      </c>
      <c r="E72" s="284"/>
      <c r="F72" s="284"/>
      <c r="G72" s="284"/>
      <c r="H72" s="284"/>
      <c r="I72" s="284"/>
      <c r="J72" s="284"/>
      <c r="K72" s="285" t="s">
        <v>7</v>
      </c>
      <c r="L72" s="82"/>
      <c r="M72" s="82"/>
      <c r="N72" s="82"/>
      <c r="R72" s="3"/>
    </row>
    <row r="73" spans="1:18">
      <c r="A73" s="95" t="s">
        <v>281</v>
      </c>
      <c r="B73" s="281" t="s">
        <v>24</v>
      </c>
      <c r="C73" s="281">
        <v>0</v>
      </c>
      <c r="D73" s="281"/>
      <c r="E73" s="59"/>
      <c r="F73" s="59"/>
      <c r="G73" s="59"/>
      <c r="H73" s="59"/>
      <c r="I73" s="59"/>
      <c r="J73" s="59"/>
      <c r="K73" s="81">
        <f>C73*D73</f>
        <v>0</v>
      </c>
      <c r="L73" s="82"/>
      <c r="M73" s="82"/>
      <c r="N73" s="82"/>
      <c r="R73" s="3"/>
    </row>
    <row r="74" spans="1:18">
      <c r="A74" s="95" t="s">
        <v>282</v>
      </c>
      <c r="B74" s="281" t="s">
        <v>261</v>
      </c>
      <c r="C74" s="281">
        <v>0</v>
      </c>
      <c r="D74" s="281"/>
      <c r="E74" s="59"/>
      <c r="F74" s="59"/>
      <c r="G74" s="59"/>
      <c r="H74" s="59"/>
      <c r="I74" s="59"/>
      <c r="J74" s="59"/>
      <c r="K74" s="81">
        <f>C74*D74</f>
        <v>0</v>
      </c>
      <c r="L74" s="82"/>
      <c r="M74" s="82"/>
      <c r="N74" s="82"/>
      <c r="R74" s="3"/>
    </row>
    <row r="75" spans="1:18">
      <c r="A75" s="95" t="s">
        <v>288</v>
      </c>
      <c r="B75" s="281" t="s">
        <v>24</v>
      </c>
      <c r="C75" s="281">
        <v>0</v>
      </c>
      <c r="D75" s="281">
        <v>53</v>
      </c>
      <c r="E75" s="59"/>
      <c r="F75" s="59"/>
      <c r="G75" s="59"/>
      <c r="H75" s="59"/>
      <c r="I75" s="59"/>
      <c r="J75" s="59"/>
      <c r="K75" s="81">
        <f>C75*D75</f>
        <v>0</v>
      </c>
      <c r="L75" s="82"/>
      <c r="M75" s="82"/>
      <c r="N75" s="82"/>
      <c r="R75" s="3"/>
    </row>
    <row r="76" spans="1:18">
      <c r="A76" s="95" t="s">
        <v>289</v>
      </c>
      <c r="B76" s="281" t="s">
        <v>24</v>
      </c>
      <c r="C76" s="281">
        <v>0</v>
      </c>
      <c r="D76" s="281">
        <v>74.709999999999994</v>
      </c>
      <c r="E76" s="59"/>
      <c r="F76" s="59"/>
      <c r="G76" s="59"/>
      <c r="H76" s="59"/>
      <c r="I76" s="59"/>
      <c r="J76" s="59"/>
      <c r="K76" s="81">
        <f>C76*D76</f>
        <v>0</v>
      </c>
      <c r="L76" s="82"/>
      <c r="M76" s="82"/>
      <c r="N76" s="82"/>
      <c r="R76" s="3"/>
    </row>
    <row r="77" spans="1:18">
      <c r="A77" s="100" t="s">
        <v>7</v>
      </c>
      <c r="B77" s="282"/>
      <c r="C77" s="282"/>
      <c r="D77" s="282"/>
      <c r="E77" s="282"/>
      <c r="F77" s="282"/>
      <c r="G77" s="282"/>
      <c r="H77" s="282"/>
      <c r="I77" s="282"/>
      <c r="J77" s="282"/>
      <c r="K77" s="220">
        <f>SUM(K73:K76)</f>
        <v>0</v>
      </c>
      <c r="L77" s="82"/>
      <c r="M77" s="82"/>
      <c r="N77" s="82"/>
      <c r="R77" s="3"/>
    </row>
    <row r="78" spans="1:18">
      <c r="A78" s="289" t="s">
        <v>29</v>
      </c>
      <c r="B78" s="117" t="s">
        <v>25</v>
      </c>
      <c r="C78" s="117" t="s">
        <v>285</v>
      </c>
      <c r="D78" s="117" t="s">
        <v>26</v>
      </c>
      <c r="E78" s="117"/>
      <c r="F78" s="117"/>
      <c r="G78" s="117"/>
      <c r="H78" s="117"/>
      <c r="I78" s="117"/>
      <c r="J78" s="117"/>
      <c r="K78" s="285" t="s">
        <v>7</v>
      </c>
      <c r="L78" s="82"/>
      <c r="M78" s="82"/>
      <c r="N78" s="82"/>
      <c r="R78" s="3"/>
    </row>
    <row r="79" spans="1:18">
      <c r="A79" s="95" t="s">
        <v>283</v>
      </c>
      <c r="B79" s="281" t="s">
        <v>30</v>
      </c>
      <c r="C79" s="281">
        <v>0</v>
      </c>
      <c r="D79" s="281">
        <v>45</v>
      </c>
      <c r="E79" s="59"/>
      <c r="F79" s="59"/>
      <c r="G79" s="59"/>
      <c r="H79" s="59"/>
      <c r="I79" s="59"/>
      <c r="J79" s="59"/>
      <c r="K79" s="81">
        <f>C79*D79</f>
        <v>0</v>
      </c>
      <c r="L79" s="82"/>
      <c r="M79" s="82"/>
      <c r="N79" s="82"/>
      <c r="R79" s="3"/>
    </row>
    <row r="80" spans="1:18">
      <c r="A80" s="287" t="s">
        <v>7</v>
      </c>
      <c r="B80" s="283"/>
      <c r="C80" s="286"/>
      <c r="D80" s="286"/>
      <c r="E80" s="286"/>
      <c r="F80" s="286"/>
      <c r="G80" s="286"/>
      <c r="H80" s="286"/>
      <c r="I80" s="286"/>
      <c r="J80" s="286"/>
      <c r="K80" s="276">
        <f>SUM(K79)</f>
        <v>0</v>
      </c>
      <c r="L80" s="82"/>
      <c r="M80" s="82"/>
      <c r="N80" s="82"/>
      <c r="R80" s="3"/>
    </row>
    <row r="81" spans="1:19">
      <c r="A81" s="94" t="s">
        <v>39</v>
      </c>
      <c r="B81" s="25" t="s">
        <v>25</v>
      </c>
      <c r="C81" s="25" t="s">
        <v>12</v>
      </c>
      <c r="D81" s="25" t="s">
        <v>26</v>
      </c>
      <c r="E81" s="51"/>
      <c r="F81" s="51"/>
      <c r="G81" s="51"/>
      <c r="H81" s="51"/>
      <c r="I81" s="51"/>
      <c r="J81" s="51"/>
      <c r="K81" s="221" t="s">
        <v>7</v>
      </c>
      <c r="L81" s="187"/>
      <c r="M81" s="82"/>
      <c r="N81" s="82"/>
    </row>
    <row r="82" spans="1:19" ht="16.2">
      <c r="A82" s="97" t="s">
        <v>34</v>
      </c>
      <c r="B82" s="291" t="s">
        <v>20</v>
      </c>
      <c r="C82" s="291">
        <v>0</v>
      </c>
      <c r="D82" s="291">
        <v>1000</v>
      </c>
      <c r="E82" s="61"/>
      <c r="F82" s="61"/>
      <c r="G82" s="61"/>
      <c r="H82" s="61"/>
      <c r="I82" s="61"/>
      <c r="J82" s="61"/>
      <c r="K82" s="223">
        <f>D82*C82</f>
        <v>0</v>
      </c>
      <c r="L82" s="188"/>
      <c r="M82" s="153"/>
      <c r="N82" s="153"/>
    </row>
    <row r="83" spans="1:19" ht="28.8">
      <c r="A83" s="12" t="s">
        <v>38</v>
      </c>
      <c r="B83" s="291" t="s">
        <v>31</v>
      </c>
      <c r="C83" s="291">
        <v>0</v>
      </c>
      <c r="D83" s="292">
        <v>8.2799999999999994</v>
      </c>
      <c r="E83" s="63"/>
      <c r="F83" s="63"/>
      <c r="G83" s="63"/>
      <c r="H83" s="63"/>
      <c r="I83" s="63"/>
      <c r="J83" s="63"/>
      <c r="K83" s="223">
        <f>C83*D83</f>
        <v>0</v>
      </c>
      <c r="L83" s="188"/>
      <c r="M83" s="153"/>
      <c r="N83" s="153"/>
    </row>
    <row r="84" spans="1:19">
      <c r="A84" s="98" t="s">
        <v>36</v>
      </c>
      <c r="B84" s="292" t="s">
        <v>47</v>
      </c>
      <c r="C84" s="291">
        <v>0</v>
      </c>
      <c r="D84" s="292">
        <v>25</v>
      </c>
      <c r="E84" s="63"/>
      <c r="F84" s="63"/>
      <c r="G84" s="63"/>
      <c r="H84" s="63"/>
      <c r="I84" s="63"/>
      <c r="J84" s="63"/>
      <c r="K84" s="223">
        <f>C84*D84</f>
        <v>0</v>
      </c>
      <c r="L84" s="188"/>
      <c r="M84" s="153"/>
      <c r="N84" s="153"/>
    </row>
    <row r="85" spans="1:19" ht="16.2">
      <c r="A85" s="97" t="s">
        <v>37</v>
      </c>
      <c r="B85" s="291" t="s">
        <v>20</v>
      </c>
      <c r="C85" s="291">
        <v>0</v>
      </c>
      <c r="D85" s="292">
        <v>0.37</v>
      </c>
      <c r="E85" s="63"/>
      <c r="F85" s="63"/>
      <c r="G85" s="63"/>
      <c r="H85" s="63"/>
      <c r="I85" s="63"/>
      <c r="J85" s="63"/>
      <c r="K85" s="223">
        <f>C85*D85</f>
        <v>0</v>
      </c>
      <c r="L85" s="188"/>
      <c r="M85" s="153"/>
      <c r="N85" s="153"/>
    </row>
    <row r="86" spans="1:19">
      <c r="A86" s="100" t="s">
        <v>7</v>
      </c>
      <c r="B86" s="60"/>
      <c r="C86" s="60"/>
      <c r="D86" s="60"/>
      <c r="E86" s="60"/>
      <c r="F86" s="60"/>
      <c r="G86" s="60"/>
      <c r="H86" s="60"/>
      <c r="I86" s="60"/>
      <c r="J86" s="60"/>
      <c r="K86" s="220">
        <f>SUM(K82:K85)</f>
        <v>0</v>
      </c>
      <c r="L86" s="186"/>
      <c r="M86" s="82"/>
      <c r="N86" s="82"/>
    </row>
    <row r="87" spans="1:19">
      <c r="A87" s="289" t="s">
        <v>290</v>
      </c>
      <c r="B87" s="117" t="s">
        <v>25</v>
      </c>
      <c r="C87" s="117" t="s">
        <v>12</v>
      </c>
      <c r="D87" s="117" t="s">
        <v>26</v>
      </c>
      <c r="E87" s="117"/>
      <c r="F87" s="117"/>
      <c r="G87" s="117"/>
      <c r="H87" s="117"/>
      <c r="I87" s="117"/>
      <c r="J87" s="117"/>
      <c r="K87" s="288" t="s">
        <v>7</v>
      </c>
      <c r="L87" s="186"/>
      <c r="M87" s="82"/>
      <c r="N87" s="82"/>
    </row>
    <row r="88" spans="1:19">
      <c r="A88" s="95" t="s">
        <v>291</v>
      </c>
      <c r="B88" s="290" t="s">
        <v>30</v>
      </c>
      <c r="C88" s="290">
        <v>0</v>
      </c>
      <c r="D88" s="54"/>
      <c r="E88" s="54"/>
      <c r="F88" s="54"/>
      <c r="G88" s="54"/>
      <c r="H88" s="54"/>
      <c r="I88" s="54"/>
      <c r="J88" s="54"/>
      <c r="K88" s="81">
        <f>C88*D88</f>
        <v>0</v>
      </c>
      <c r="L88" s="186"/>
      <c r="M88" s="82"/>
      <c r="N88" s="82"/>
    </row>
    <row r="89" spans="1:19">
      <c r="A89" s="95" t="s">
        <v>292</v>
      </c>
      <c r="B89" s="290" t="s">
        <v>30</v>
      </c>
      <c r="C89" s="290">
        <v>0</v>
      </c>
      <c r="D89" s="54"/>
      <c r="E89" s="54"/>
      <c r="F89" s="54"/>
      <c r="G89" s="54"/>
      <c r="H89" s="54"/>
      <c r="I89" s="54"/>
      <c r="J89" s="54"/>
      <c r="K89" s="81">
        <f>C89*D89</f>
        <v>0</v>
      </c>
      <c r="L89" s="186"/>
      <c r="M89" s="82"/>
      <c r="N89" s="82"/>
    </row>
    <row r="90" spans="1:19">
      <c r="A90" s="100" t="s">
        <v>7</v>
      </c>
      <c r="B90" s="60"/>
      <c r="C90" s="60"/>
      <c r="D90" s="60"/>
      <c r="E90" s="60"/>
      <c r="F90" s="60"/>
      <c r="G90" s="60"/>
      <c r="H90" s="60"/>
      <c r="I90" s="60"/>
      <c r="J90" s="60"/>
      <c r="K90" s="220">
        <f>SUM(K88:K89)</f>
        <v>0</v>
      </c>
      <c r="L90" s="186"/>
      <c r="M90" s="82"/>
      <c r="N90" s="82"/>
    </row>
    <row r="91" spans="1:19">
      <c r="A91" s="129" t="s">
        <v>17</v>
      </c>
      <c r="B91" s="130"/>
      <c r="C91" s="130"/>
      <c r="D91" s="130"/>
      <c r="E91" s="130"/>
      <c r="F91" s="130"/>
      <c r="G91" s="130"/>
      <c r="H91" s="130"/>
      <c r="I91" s="130"/>
      <c r="J91" s="130"/>
      <c r="K91" s="224" t="e">
        <f>SUM(K90,K86,K80,K77,K71,K62,K55,K38,K25,K21,K50)</f>
        <v>#VALUE!</v>
      </c>
      <c r="L91" s="65"/>
      <c r="M91" s="65"/>
      <c r="N91" s="65"/>
      <c r="O91" s="3"/>
      <c r="P91" s="3"/>
    </row>
    <row r="92" spans="1:19">
      <c r="A92" s="174"/>
      <c r="B92" s="65"/>
      <c r="C92" s="65"/>
      <c r="D92" s="65"/>
      <c r="E92" s="65"/>
      <c r="F92" s="65"/>
      <c r="G92" s="65"/>
      <c r="H92" s="65"/>
      <c r="I92" s="65"/>
      <c r="J92" s="65"/>
      <c r="K92" s="175"/>
      <c r="L92" s="65"/>
      <c r="M92" s="65"/>
      <c r="N92" s="65"/>
      <c r="O92" s="3"/>
      <c r="P92" s="3"/>
    </row>
    <row r="93" spans="1:19" ht="15.6">
      <c r="A93" s="45" t="s">
        <v>214</v>
      </c>
      <c r="B93" s="66"/>
      <c r="C93" s="66"/>
      <c r="D93" s="66"/>
      <c r="E93" s="66"/>
      <c r="F93" s="66"/>
      <c r="G93" s="66"/>
      <c r="H93" s="66"/>
      <c r="I93" s="66"/>
      <c r="J93" s="66"/>
      <c r="K93" s="176"/>
      <c r="L93" s="211"/>
      <c r="M93" s="211"/>
      <c r="N93" s="211"/>
      <c r="O93" s="212"/>
      <c r="P93" s="212"/>
      <c r="Q93" s="212"/>
      <c r="R93" s="212"/>
      <c r="S93" s="212"/>
    </row>
    <row r="94" spans="1:19">
      <c r="A94" s="127"/>
      <c r="B94" s="296" t="s">
        <v>12</v>
      </c>
      <c r="C94" s="177"/>
      <c r="D94" s="128"/>
      <c r="E94" s="128"/>
      <c r="F94" s="128"/>
      <c r="G94" s="128"/>
      <c r="H94" s="128"/>
      <c r="I94" s="128"/>
      <c r="J94" s="128"/>
      <c r="K94" s="225" t="s">
        <v>7</v>
      </c>
      <c r="L94" s="189"/>
      <c r="M94" s="82"/>
      <c r="N94" s="190"/>
      <c r="O94" s="191"/>
      <c r="P94" s="191"/>
      <c r="Q94" s="191"/>
      <c r="R94" s="191"/>
      <c r="S94" s="191"/>
    </row>
    <row r="95" spans="1:19">
      <c r="A95" s="103" t="s">
        <v>58</v>
      </c>
      <c r="B95" s="295">
        <v>0</v>
      </c>
      <c r="C95" s="28"/>
      <c r="D95" s="47"/>
      <c r="E95" s="47"/>
      <c r="F95" s="47"/>
      <c r="G95" s="47"/>
      <c r="H95" s="47"/>
      <c r="I95" s="47"/>
      <c r="J95" s="47"/>
      <c r="K95" s="294" t="e">
        <f t="shared" ref="K95:K101" si="3">SUM(K88:K93)</f>
        <v>#VALUE!</v>
      </c>
      <c r="L95" s="71"/>
      <c r="M95" s="82"/>
      <c r="N95" s="82"/>
      <c r="P95" s="3"/>
      <c r="Q95" s="3"/>
      <c r="R95" s="192"/>
      <c r="S95" s="3"/>
    </row>
    <row r="96" spans="1:19">
      <c r="A96" s="103" t="s">
        <v>59</v>
      </c>
      <c r="B96" s="295">
        <v>0</v>
      </c>
      <c r="C96" s="28"/>
      <c r="D96" s="47"/>
      <c r="E96" s="47"/>
      <c r="F96" s="47"/>
      <c r="G96" s="47"/>
      <c r="H96" s="47"/>
      <c r="I96" s="47"/>
      <c r="J96" s="47"/>
      <c r="K96" s="294" t="e">
        <f t="shared" si="3"/>
        <v>#VALUE!</v>
      </c>
      <c r="L96" s="71"/>
      <c r="M96" s="82"/>
      <c r="N96" s="82"/>
    </row>
    <row r="97" spans="1:17">
      <c r="A97" s="103" t="s">
        <v>146</v>
      </c>
      <c r="B97" s="295">
        <v>0</v>
      </c>
      <c r="C97" s="28"/>
      <c r="D97" s="47"/>
      <c r="E97" s="47"/>
      <c r="F97" s="47"/>
      <c r="G97" s="47"/>
      <c r="H97" s="47"/>
      <c r="I97" s="47"/>
      <c r="J97" s="47"/>
      <c r="K97" s="294" t="e">
        <f t="shared" si="3"/>
        <v>#VALUE!</v>
      </c>
      <c r="L97" s="71"/>
      <c r="M97" s="82"/>
      <c r="N97" s="82"/>
    </row>
    <row r="98" spans="1:17">
      <c r="A98" s="103" t="s">
        <v>147</v>
      </c>
      <c r="B98" s="295">
        <v>0</v>
      </c>
      <c r="C98" s="28"/>
      <c r="D98" s="47"/>
      <c r="E98" s="47"/>
      <c r="F98" s="47"/>
      <c r="G98" s="47"/>
      <c r="H98" s="47"/>
      <c r="I98" s="47"/>
      <c r="J98" s="47"/>
      <c r="K98" s="294" t="e">
        <f t="shared" si="3"/>
        <v>#VALUE!</v>
      </c>
      <c r="L98" s="71"/>
      <c r="M98" s="82"/>
      <c r="N98" s="82"/>
    </row>
    <row r="99" spans="1:17">
      <c r="A99" s="103" t="s">
        <v>60</v>
      </c>
      <c r="B99" s="295">
        <v>0</v>
      </c>
      <c r="C99" s="28"/>
      <c r="D99" s="47"/>
      <c r="E99" s="47"/>
      <c r="F99" s="47"/>
      <c r="G99" s="47"/>
      <c r="H99" s="47"/>
      <c r="I99" s="47"/>
      <c r="J99" s="47"/>
      <c r="K99" s="294" t="e">
        <f t="shared" si="3"/>
        <v>#VALUE!</v>
      </c>
      <c r="L99" s="71"/>
      <c r="M99" s="82"/>
      <c r="N99" s="82"/>
    </row>
    <row r="100" spans="1:17">
      <c r="A100" s="103" t="s">
        <v>61</v>
      </c>
      <c r="B100" s="295">
        <v>0</v>
      </c>
      <c r="C100" s="28"/>
      <c r="D100" s="47"/>
      <c r="E100" s="47"/>
      <c r="F100" s="47"/>
      <c r="G100" s="47"/>
      <c r="H100" s="47"/>
      <c r="I100" s="47"/>
      <c r="J100" s="47"/>
      <c r="K100" s="294" t="e">
        <f t="shared" si="3"/>
        <v>#VALUE!</v>
      </c>
      <c r="L100" s="71"/>
      <c r="M100" s="82"/>
      <c r="N100" s="82"/>
    </row>
    <row r="101" spans="1:17">
      <c r="A101" s="103" t="s">
        <v>29</v>
      </c>
      <c r="B101" s="295">
        <v>0</v>
      </c>
      <c r="C101" s="28"/>
      <c r="D101" s="47"/>
      <c r="E101" s="47"/>
      <c r="F101" s="47"/>
      <c r="G101" s="47"/>
      <c r="H101" s="47"/>
      <c r="I101" s="47"/>
      <c r="J101" s="47"/>
      <c r="K101" s="294" t="e">
        <f t="shared" si="3"/>
        <v>#VALUE!</v>
      </c>
      <c r="L101" s="71"/>
      <c r="M101" s="82"/>
      <c r="N101" s="82"/>
    </row>
    <row r="102" spans="1:17">
      <c r="A102" s="104" t="s">
        <v>153</v>
      </c>
      <c r="B102" s="67"/>
      <c r="C102" s="32"/>
      <c r="D102" s="67"/>
      <c r="E102" s="67"/>
      <c r="F102" s="67"/>
      <c r="G102" s="67"/>
      <c r="H102" s="67"/>
      <c r="I102" s="67"/>
      <c r="J102" s="67"/>
      <c r="K102" s="263" t="e">
        <f>SUM(K95:K100)</f>
        <v>#VALUE!</v>
      </c>
      <c r="L102" s="71"/>
      <c r="M102" s="82"/>
      <c r="N102" s="82"/>
    </row>
    <row r="103" spans="1:17">
      <c r="A103" s="178"/>
      <c r="B103" s="72"/>
      <c r="C103" s="72"/>
      <c r="D103" s="72"/>
      <c r="E103" s="72"/>
      <c r="F103" s="72"/>
      <c r="G103" s="72"/>
      <c r="H103" s="72"/>
      <c r="I103" s="72"/>
      <c r="J103" s="72"/>
      <c r="K103" s="181"/>
    </row>
    <row r="104" spans="1:17" ht="15.6">
      <c r="A104" s="45" t="s">
        <v>215</v>
      </c>
      <c r="B104" s="66"/>
      <c r="C104" s="66"/>
      <c r="D104" s="66"/>
      <c r="E104" s="66"/>
      <c r="F104" s="66"/>
      <c r="G104" s="66"/>
      <c r="H104" s="66"/>
      <c r="I104" s="66"/>
      <c r="J104" s="66"/>
      <c r="K104" s="176"/>
      <c r="L104" s="211"/>
    </row>
    <row r="105" spans="1:17" ht="15.6">
      <c r="A105" s="236" t="s">
        <v>141</v>
      </c>
      <c r="B105" s="234"/>
      <c r="C105" s="234"/>
      <c r="D105" s="234"/>
      <c r="E105" s="234"/>
      <c r="F105" s="234"/>
      <c r="G105" s="234"/>
      <c r="H105" s="234"/>
      <c r="I105" s="234"/>
      <c r="J105" s="234"/>
      <c r="K105" s="235"/>
      <c r="L105" s="211"/>
    </row>
    <row r="106" spans="1:17">
      <c r="A106" s="121" t="s">
        <v>62</v>
      </c>
      <c r="B106" s="299" t="s">
        <v>25</v>
      </c>
      <c r="C106" s="299" t="s">
        <v>159</v>
      </c>
      <c r="D106" s="299" t="s">
        <v>12</v>
      </c>
      <c r="E106" s="118"/>
      <c r="F106" s="118"/>
      <c r="G106" s="118"/>
      <c r="H106" s="118"/>
      <c r="I106" s="118"/>
      <c r="J106" s="118"/>
      <c r="K106" s="179" t="s">
        <v>7</v>
      </c>
      <c r="L106" s="193"/>
      <c r="M106" s="194"/>
      <c r="N106" s="194"/>
      <c r="O106" s="194"/>
      <c r="P106" s="194"/>
      <c r="Q106" s="194"/>
    </row>
    <row r="107" spans="1:17">
      <c r="A107" s="122" t="s">
        <v>193</v>
      </c>
      <c r="B107" s="300" t="s">
        <v>160</v>
      </c>
      <c r="C107" s="301">
        <v>10000</v>
      </c>
      <c r="D107" s="298">
        <v>0</v>
      </c>
      <c r="E107" s="48"/>
      <c r="F107" s="47"/>
      <c r="G107" s="47"/>
      <c r="H107" s="47"/>
      <c r="I107" s="47"/>
      <c r="J107" s="47"/>
      <c r="K107" s="226">
        <f t="shared" ref="K107:K115" si="4">C107*D107</f>
        <v>0</v>
      </c>
      <c r="L107" s="71"/>
      <c r="M107" s="194"/>
      <c r="N107" s="194"/>
      <c r="O107" s="194"/>
      <c r="P107" s="194"/>
      <c r="Q107" s="194"/>
    </row>
    <row r="108" spans="1:17">
      <c r="A108" s="123" t="s">
        <v>194</v>
      </c>
      <c r="B108" s="300" t="s">
        <v>160</v>
      </c>
      <c r="C108" s="301">
        <v>5000</v>
      </c>
      <c r="D108" s="298">
        <v>0</v>
      </c>
      <c r="E108" s="48"/>
      <c r="F108" s="47"/>
      <c r="G108" s="47"/>
      <c r="H108" s="47"/>
      <c r="I108" s="47"/>
      <c r="J108" s="47"/>
      <c r="K108" s="226">
        <f t="shared" si="4"/>
        <v>0</v>
      </c>
      <c r="L108" s="71"/>
      <c r="M108" s="194"/>
      <c r="N108" s="194"/>
      <c r="O108" s="194"/>
      <c r="P108" s="194"/>
      <c r="Q108" s="194"/>
    </row>
    <row r="109" spans="1:17" ht="23.4">
      <c r="A109" s="17" t="s">
        <v>200</v>
      </c>
      <c r="B109" s="300" t="s">
        <v>161</v>
      </c>
      <c r="C109" s="302">
        <v>26</v>
      </c>
      <c r="D109" s="298">
        <v>0</v>
      </c>
      <c r="E109" s="49"/>
      <c r="F109" s="47"/>
      <c r="G109" s="47"/>
      <c r="H109" s="47"/>
      <c r="I109" s="47"/>
      <c r="J109" s="47"/>
      <c r="K109" s="226">
        <f t="shared" si="4"/>
        <v>0</v>
      </c>
      <c r="L109" s="195"/>
      <c r="M109" s="206"/>
      <c r="N109" s="194"/>
      <c r="O109" s="194"/>
      <c r="P109" s="194"/>
      <c r="Q109" s="194"/>
    </row>
    <row r="110" spans="1:17">
      <c r="A110" s="17" t="s">
        <v>361</v>
      </c>
      <c r="B110" s="290" t="s">
        <v>161</v>
      </c>
      <c r="C110" s="303">
        <v>12</v>
      </c>
      <c r="D110" s="298">
        <v>0</v>
      </c>
      <c r="E110" s="54"/>
      <c r="F110" s="54"/>
      <c r="G110" s="54"/>
      <c r="H110" s="54"/>
      <c r="I110" s="54"/>
      <c r="J110" s="54"/>
      <c r="K110" s="80">
        <f t="shared" si="4"/>
        <v>0</v>
      </c>
      <c r="L110" s="196"/>
    </row>
    <row r="111" spans="1:17" ht="23.4">
      <c r="A111" s="122" t="s">
        <v>195</v>
      </c>
      <c r="B111" s="298" t="s">
        <v>161</v>
      </c>
      <c r="C111" s="301">
        <v>50</v>
      </c>
      <c r="D111" s="298">
        <v>0</v>
      </c>
      <c r="E111" s="50"/>
      <c r="F111" s="47"/>
      <c r="G111" s="47"/>
      <c r="H111" s="47"/>
      <c r="I111" s="47"/>
      <c r="J111" s="47"/>
      <c r="K111" s="226">
        <f t="shared" si="4"/>
        <v>0</v>
      </c>
      <c r="L111" s="197"/>
      <c r="M111" s="206"/>
      <c r="N111" s="194"/>
      <c r="O111" s="194"/>
      <c r="P111" s="194"/>
      <c r="Q111" s="194"/>
    </row>
    <row r="112" spans="1:17" ht="23.4">
      <c r="A112" s="122" t="s">
        <v>196</v>
      </c>
      <c r="B112" s="298" t="s">
        <v>161</v>
      </c>
      <c r="C112" s="301">
        <v>50</v>
      </c>
      <c r="D112" s="298">
        <v>0</v>
      </c>
      <c r="E112" s="48"/>
      <c r="F112" s="47"/>
      <c r="G112" s="47"/>
      <c r="H112" s="47"/>
      <c r="I112" s="47"/>
      <c r="J112" s="47"/>
      <c r="K112" s="226">
        <f t="shared" si="4"/>
        <v>0</v>
      </c>
      <c r="L112" s="197"/>
      <c r="M112" s="206"/>
      <c r="N112" s="194"/>
      <c r="O112" s="194"/>
      <c r="P112" s="194"/>
      <c r="Q112" s="194"/>
    </row>
    <row r="113" spans="1:17">
      <c r="A113" s="122" t="s">
        <v>197</v>
      </c>
      <c r="B113" s="300" t="s">
        <v>160</v>
      </c>
      <c r="C113" s="301">
        <v>1</v>
      </c>
      <c r="D113" s="298">
        <v>0</v>
      </c>
      <c r="E113" s="48"/>
      <c r="F113" s="47"/>
      <c r="G113" s="47"/>
      <c r="H113" s="47"/>
      <c r="I113" s="47"/>
      <c r="J113" s="47"/>
      <c r="K113" s="226">
        <f t="shared" si="4"/>
        <v>0</v>
      </c>
      <c r="L113" s="71"/>
      <c r="M113" s="194"/>
      <c r="N113" s="194"/>
      <c r="O113" s="194"/>
      <c r="P113" s="194"/>
      <c r="Q113" s="194"/>
    </row>
    <row r="114" spans="1:17">
      <c r="A114" s="122" t="s">
        <v>198</v>
      </c>
      <c r="B114" s="300" t="s">
        <v>160</v>
      </c>
      <c r="C114" s="301">
        <v>2500</v>
      </c>
      <c r="D114" s="298">
        <v>0</v>
      </c>
      <c r="E114" s="48"/>
      <c r="F114" s="47"/>
      <c r="G114" s="47"/>
      <c r="H114" s="47"/>
      <c r="I114" s="47"/>
      <c r="J114" s="47"/>
      <c r="K114" s="226">
        <f t="shared" si="4"/>
        <v>0</v>
      </c>
      <c r="L114" s="71"/>
      <c r="M114" s="194"/>
      <c r="N114" s="194"/>
      <c r="O114" s="194"/>
      <c r="P114" s="194"/>
      <c r="Q114" s="194"/>
    </row>
    <row r="115" spans="1:17">
      <c r="A115" s="16" t="s">
        <v>199</v>
      </c>
      <c r="B115" s="298" t="s">
        <v>160</v>
      </c>
      <c r="C115" s="301">
        <v>34350</v>
      </c>
      <c r="D115" s="298">
        <v>0</v>
      </c>
      <c r="E115" s="48"/>
      <c r="F115" s="47"/>
      <c r="G115" s="47"/>
      <c r="H115" s="47"/>
      <c r="I115" s="47"/>
      <c r="J115" s="47"/>
      <c r="K115" s="226">
        <f t="shared" si="4"/>
        <v>0</v>
      </c>
      <c r="L115" s="197"/>
      <c r="M115" s="194"/>
      <c r="N115" s="194"/>
      <c r="O115" s="194"/>
      <c r="P115" s="194"/>
      <c r="Q115" s="194"/>
    </row>
    <row r="116" spans="1:17">
      <c r="A116" s="106" t="s">
        <v>7</v>
      </c>
      <c r="B116" s="68"/>
      <c r="C116" s="126"/>
      <c r="D116" s="126"/>
      <c r="E116" s="68"/>
      <c r="F116" s="68"/>
      <c r="G116" s="68"/>
      <c r="H116" s="68"/>
      <c r="I116" s="68"/>
      <c r="J116" s="68"/>
      <c r="K116" s="228">
        <f>SUM(K107:K115)</f>
        <v>0</v>
      </c>
      <c r="L116" s="71"/>
      <c r="M116" s="213"/>
      <c r="N116" s="194"/>
      <c r="O116" s="194"/>
      <c r="P116" s="194"/>
      <c r="Q116" s="194"/>
    </row>
    <row r="117" spans="1:17" s="3" customFormat="1">
      <c r="A117" s="121" t="s">
        <v>63</v>
      </c>
      <c r="B117" s="119"/>
      <c r="C117" s="304" t="s">
        <v>26</v>
      </c>
      <c r="D117" s="304" t="s">
        <v>12</v>
      </c>
      <c r="E117" s="305"/>
      <c r="F117" s="119"/>
      <c r="G117" s="119"/>
      <c r="H117" s="119"/>
      <c r="I117" s="119"/>
      <c r="J117" s="119"/>
      <c r="K117" s="229" t="s">
        <v>7</v>
      </c>
      <c r="L117" s="193"/>
      <c r="M117" s="8"/>
      <c r="N117" s="8"/>
      <c r="O117" s="8"/>
      <c r="P117" s="8"/>
      <c r="Q117" s="8"/>
    </row>
    <row r="118" spans="1:17">
      <c r="A118" s="103" t="s">
        <v>64</v>
      </c>
      <c r="B118" s="47"/>
      <c r="C118" s="306"/>
      <c r="D118" s="306"/>
      <c r="E118" s="290"/>
      <c r="F118" s="47"/>
      <c r="G118" s="47"/>
      <c r="H118" s="47"/>
      <c r="I118" s="47"/>
      <c r="J118" s="47"/>
      <c r="K118" s="227"/>
      <c r="L118" s="71"/>
      <c r="M118" s="194"/>
      <c r="N118" s="194"/>
      <c r="O118" s="194"/>
      <c r="P118" s="194"/>
      <c r="Q118" s="194"/>
    </row>
    <row r="119" spans="1:17">
      <c r="A119" s="46" t="s">
        <v>218</v>
      </c>
      <c r="B119" s="47"/>
      <c r="C119" s="301">
        <v>2000</v>
      </c>
      <c r="D119" s="298">
        <v>0</v>
      </c>
      <c r="E119" s="290"/>
      <c r="F119" s="48"/>
      <c r="G119" s="48"/>
      <c r="H119" s="48"/>
      <c r="I119" s="48"/>
      <c r="J119" s="48"/>
      <c r="K119" s="227">
        <f>D119*C119</f>
        <v>0</v>
      </c>
      <c r="L119" s="71"/>
      <c r="M119" s="194"/>
      <c r="N119" s="194"/>
      <c r="O119" s="194"/>
      <c r="P119" s="194"/>
      <c r="Q119" s="194"/>
    </row>
    <row r="120" spans="1:17">
      <c r="A120" s="46" t="s">
        <v>219</v>
      </c>
      <c r="B120" s="47"/>
      <c r="C120" s="307">
        <v>108</v>
      </c>
      <c r="D120" s="298">
        <v>0</v>
      </c>
      <c r="E120" s="290"/>
      <c r="F120" s="48"/>
      <c r="G120" s="48"/>
      <c r="H120" s="48"/>
      <c r="I120" s="48"/>
      <c r="J120" s="48"/>
      <c r="K120" s="227">
        <f>D120*C120</f>
        <v>0</v>
      </c>
      <c r="L120" s="71"/>
      <c r="M120" s="194"/>
      <c r="N120" s="194"/>
      <c r="O120" s="194"/>
      <c r="P120" s="194"/>
      <c r="Q120" s="194"/>
    </row>
    <row r="121" spans="1:17">
      <c r="A121" s="103" t="s">
        <v>151</v>
      </c>
      <c r="B121" s="47"/>
      <c r="C121" s="301">
        <v>7750</v>
      </c>
      <c r="D121" s="298">
        <v>0</v>
      </c>
      <c r="E121" s="290"/>
      <c r="F121" s="48"/>
      <c r="G121" s="48"/>
      <c r="H121" s="48"/>
      <c r="I121" s="48"/>
      <c r="J121" s="48"/>
      <c r="K121" s="227">
        <f>D121*C121</f>
        <v>0</v>
      </c>
      <c r="L121" s="71"/>
      <c r="M121" s="194"/>
      <c r="N121" s="194"/>
      <c r="O121" s="194"/>
      <c r="P121" s="194"/>
      <c r="Q121" s="194"/>
    </row>
    <row r="122" spans="1:17">
      <c r="A122" s="106" t="s">
        <v>7</v>
      </c>
      <c r="B122" s="68"/>
      <c r="C122" s="126"/>
      <c r="D122" s="126"/>
      <c r="E122" s="68"/>
      <c r="F122" s="69"/>
      <c r="G122" s="69"/>
      <c r="H122" s="69"/>
      <c r="I122" s="69"/>
      <c r="J122" s="69"/>
      <c r="K122" s="230">
        <f>SUM(K119:K120)</f>
        <v>0</v>
      </c>
      <c r="L122" s="71"/>
      <c r="M122" s="214"/>
      <c r="N122" s="194"/>
      <c r="O122" s="194"/>
      <c r="P122" s="194"/>
      <c r="Q122" s="194"/>
    </row>
    <row r="123" spans="1:17" s="3" customFormat="1" ht="62.4" customHeight="1">
      <c r="A123" s="125" t="s">
        <v>162</v>
      </c>
      <c r="B123" s="299" t="s">
        <v>12</v>
      </c>
      <c r="C123" s="308" t="s">
        <v>163</v>
      </c>
      <c r="D123" s="308" t="s">
        <v>164</v>
      </c>
      <c r="E123" s="299" t="s">
        <v>68</v>
      </c>
      <c r="F123" s="119"/>
      <c r="G123" s="119"/>
      <c r="H123" s="119"/>
      <c r="I123" s="119"/>
      <c r="J123" s="119"/>
      <c r="K123" s="229" t="s">
        <v>7</v>
      </c>
      <c r="L123" s="198"/>
      <c r="M123" s="8"/>
      <c r="N123" s="8"/>
      <c r="O123" s="8"/>
      <c r="P123" s="8"/>
      <c r="Q123" s="8"/>
    </row>
    <row r="124" spans="1:17">
      <c r="A124" s="103" t="s">
        <v>182</v>
      </c>
      <c r="B124" s="290">
        <v>0</v>
      </c>
      <c r="C124" s="290">
        <v>0</v>
      </c>
      <c r="D124" s="290">
        <v>0</v>
      </c>
      <c r="E124" s="300">
        <v>41.2</v>
      </c>
      <c r="F124" s="47"/>
      <c r="G124" s="47"/>
      <c r="H124" s="47"/>
      <c r="I124" s="47"/>
      <c r="J124" s="47"/>
      <c r="K124" s="227">
        <f t="shared" ref="K124:K129" si="5">D124*E124*B124</f>
        <v>0</v>
      </c>
      <c r="L124" s="71"/>
      <c r="M124" s="194"/>
      <c r="N124" s="194"/>
      <c r="O124" s="194"/>
      <c r="P124" s="194"/>
      <c r="Q124" s="194"/>
    </row>
    <row r="125" spans="1:17">
      <c r="A125" s="103" t="s">
        <v>184</v>
      </c>
      <c r="B125" s="290">
        <v>0</v>
      </c>
      <c r="C125" s="290">
        <v>0</v>
      </c>
      <c r="D125" s="290">
        <v>0</v>
      </c>
      <c r="E125" s="300">
        <v>41.2</v>
      </c>
      <c r="F125" s="47"/>
      <c r="G125" s="47"/>
      <c r="H125" s="47"/>
      <c r="I125" s="47"/>
      <c r="J125" s="47"/>
      <c r="K125" s="227">
        <f t="shared" si="5"/>
        <v>0</v>
      </c>
      <c r="L125" s="71"/>
      <c r="M125" s="194"/>
      <c r="N125" s="194"/>
      <c r="O125" s="194"/>
      <c r="P125" s="194"/>
      <c r="Q125" s="194"/>
    </row>
    <row r="126" spans="1:17">
      <c r="A126" s="103" t="s">
        <v>148</v>
      </c>
      <c r="B126" s="290">
        <v>0</v>
      </c>
      <c r="C126" s="290">
        <v>0</v>
      </c>
      <c r="D126" s="290">
        <v>0</v>
      </c>
      <c r="E126" s="300">
        <v>47</v>
      </c>
      <c r="F126" s="47"/>
      <c r="G126" s="47"/>
      <c r="H126" s="47"/>
      <c r="I126" s="47"/>
      <c r="J126" s="47"/>
      <c r="K126" s="231">
        <f t="shared" si="5"/>
        <v>0</v>
      </c>
      <c r="L126" s="195"/>
      <c r="M126" s="194"/>
      <c r="N126" s="194"/>
      <c r="O126" s="194"/>
      <c r="P126" s="194"/>
      <c r="Q126" s="194"/>
    </row>
    <row r="127" spans="1:17" ht="23.4">
      <c r="A127" s="103" t="s">
        <v>69</v>
      </c>
      <c r="B127" s="290">
        <v>0</v>
      </c>
      <c r="C127" s="290">
        <v>0</v>
      </c>
      <c r="D127" s="290">
        <v>0</v>
      </c>
      <c r="E127" s="300">
        <v>45</v>
      </c>
      <c r="F127" s="47"/>
      <c r="G127" s="47"/>
      <c r="H127" s="47"/>
      <c r="I127" s="47"/>
      <c r="J127" s="47"/>
      <c r="K127" s="227">
        <f t="shared" si="5"/>
        <v>0</v>
      </c>
      <c r="L127" s="71"/>
      <c r="M127" s="206"/>
      <c r="N127" s="194"/>
      <c r="O127" s="194"/>
      <c r="P127" s="194"/>
      <c r="Q127" s="194"/>
    </row>
    <row r="128" spans="1:17">
      <c r="A128" s="103" t="s">
        <v>70</v>
      </c>
      <c r="B128" s="290">
        <v>0</v>
      </c>
      <c r="C128" s="290">
        <v>0</v>
      </c>
      <c r="D128" s="290">
        <v>0</v>
      </c>
      <c r="E128" s="300">
        <v>64.42</v>
      </c>
      <c r="F128" s="47"/>
      <c r="G128" s="47"/>
      <c r="H128" s="47"/>
      <c r="I128" s="47"/>
      <c r="J128" s="47"/>
      <c r="K128" s="227">
        <f t="shared" si="5"/>
        <v>0</v>
      </c>
      <c r="L128" s="416"/>
      <c r="M128" s="417"/>
      <c r="N128" s="194"/>
      <c r="O128" s="194"/>
      <c r="P128" s="194"/>
      <c r="Q128" s="194"/>
    </row>
    <row r="129" spans="1:17">
      <c r="A129" s="103" t="s">
        <v>71</v>
      </c>
      <c r="B129" s="290">
        <v>0</v>
      </c>
      <c r="C129" s="290">
        <v>0</v>
      </c>
      <c r="D129" s="290">
        <v>0</v>
      </c>
      <c r="E129" s="300">
        <v>54.4</v>
      </c>
      <c r="F129" s="47"/>
      <c r="G129" s="47"/>
      <c r="H129" s="47"/>
      <c r="I129" s="47"/>
      <c r="J129" s="47"/>
      <c r="K129" s="227">
        <f t="shared" si="5"/>
        <v>0</v>
      </c>
      <c r="L129" s="416"/>
      <c r="M129" s="417"/>
      <c r="N129" s="194"/>
      <c r="O129" s="194"/>
      <c r="P129" s="194"/>
      <c r="Q129" s="194"/>
    </row>
    <row r="130" spans="1:17">
      <c r="A130" s="106" t="s">
        <v>7</v>
      </c>
      <c r="B130" s="68"/>
      <c r="C130" s="68"/>
      <c r="D130" s="68"/>
      <c r="E130" s="68"/>
      <c r="F130" s="68"/>
      <c r="G130" s="68"/>
      <c r="H130" s="68"/>
      <c r="I130" s="68"/>
      <c r="J130" s="68"/>
      <c r="K130" s="228">
        <f>SUM(K124:K129)</f>
        <v>0</v>
      </c>
      <c r="L130" s="71"/>
      <c r="M130" s="214"/>
      <c r="N130" s="194"/>
      <c r="O130" s="194"/>
      <c r="P130" s="194"/>
      <c r="Q130" s="194"/>
    </row>
    <row r="131" spans="1:17" ht="16.2">
      <c r="A131" s="120" t="s">
        <v>140</v>
      </c>
      <c r="B131" s="124"/>
      <c r="C131" s="299" t="s">
        <v>12</v>
      </c>
      <c r="D131" s="299" t="s">
        <v>220</v>
      </c>
      <c r="E131" s="118"/>
      <c r="F131" s="118"/>
      <c r="G131" s="118"/>
      <c r="H131" s="118"/>
      <c r="I131" s="118"/>
      <c r="J131" s="118"/>
      <c r="K131" s="229" t="s">
        <v>7</v>
      </c>
      <c r="L131" s="71"/>
      <c r="M131" s="194"/>
      <c r="N131" s="194"/>
      <c r="O131" s="194"/>
      <c r="P131" s="194"/>
      <c r="Q131" s="194"/>
    </row>
    <row r="132" spans="1:17">
      <c r="A132" s="103" t="s">
        <v>72</v>
      </c>
      <c r="B132" s="47"/>
      <c r="C132" s="300">
        <v>0</v>
      </c>
      <c r="D132" s="300"/>
      <c r="E132" s="47"/>
      <c r="F132" s="47"/>
      <c r="G132" s="47"/>
      <c r="H132" s="47"/>
      <c r="I132" s="47"/>
      <c r="J132" s="47"/>
      <c r="K132" s="227">
        <f>C132*D132</f>
        <v>0</v>
      </c>
      <c r="L132" s="71"/>
      <c r="M132" s="194"/>
      <c r="N132" s="194"/>
      <c r="O132" s="194"/>
      <c r="P132" s="194"/>
      <c r="Q132" s="194"/>
    </row>
    <row r="133" spans="1:17">
      <c r="A133" s="103" t="s">
        <v>152</v>
      </c>
      <c r="B133" s="47"/>
      <c r="C133" s="300">
        <v>0</v>
      </c>
      <c r="D133" s="298"/>
      <c r="E133" s="48"/>
      <c r="F133" s="48"/>
      <c r="G133" s="48"/>
      <c r="H133" s="48"/>
      <c r="I133" s="48"/>
      <c r="J133" s="48"/>
      <c r="K133" s="227">
        <f>C133*D133</f>
        <v>0</v>
      </c>
      <c r="L133" s="71"/>
      <c r="M133" s="194"/>
      <c r="N133" s="194"/>
      <c r="O133" s="194"/>
      <c r="P133" s="194"/>
      <c r="Q133" s="194"/>
    </row>
    <row r="134" spans="1:17">
      <c r="A134" s="103" t="s">
        <v>73</v>
      </c>
      <c r="B134" s="47"/>
      <c r="C134" s="300">
        <v>0</v>
      </c>
      <c r="D134" s="309">
        <v>2.84</v>
      </c>
      <c r="E134" s="48"/>
      <c r="F134" s="48"/>
      <c r="G134" s="48"/>
      <c r="H134" s="48"/>
      <c r="I134" s="48"/>
      <c r="J134" s="48"/>
      <c r="K134" s="227">
        <f>C134*D134</f>
        <v>0</v>
      </c>
      <c r="L134" s="71"/>
      <c r="M134" s="194"/>
      <c r="N134" s="194"/>
      <c r="O134" s="194"/>
      <c r="P134" s="194"/>
      <c r="Q134" s="194"/>
    </row>
    <row r="135" spans="1:17">
      <c r="A135" s="106" t="s">
        <v>7</v>
      </c>
      <c r="B135" s="68"/>
      <c r="C135" s="68"/>
      <c r="D135" s="68"/>
      <c r="E135" s="68"/>
      <c r="F135" s="68"/>
      <c r="G135" s="68"/>
      <c r="H135" s="68"/>
      <c r="I135" s="68"/>
      <c r="J135" s="68"/>
      <c r="K135" s="232">
        <f>SUM(K132:K134)</f>
        <v>0</v>
      </c>
      <c r="L135" s="71"/>
      <c r="M135" s="194"/>
      <c r="N135" s="194"/>
      <c r="O135" s="194"/>
      <c r="P135" s="194"/>
      <c r="Q135" s="194"/>
    </row>
    <row r="136" spans="1:17">
      <c r="A136" s="120" t="s">
        <v>65</v>
      </c>
      <c r="B136" s="299" t="s">
        <v>12</v>
      </c>
      <c r="C136" s="299" t="s">
        <v>66</v>
      </c>
      <c r="D136" s="299" t="s">
        <v>67</v>
      </c>
      <c r="E136" s="299" t="s">
        <v>68</v>
      </c>
      <c r="F136" s="124"/>
      <c r="G136" s="124"/>
      <c r="H136" s="124"/>
      <c r="I136" s="124"/>
      <c r="J136" s="124"/>
      <c r="K136" s="229" t="s">
        <v>7</v>
      </c>
      <c r="L136" s="193"/>
      <c r="M136" s="194"/>
      <c r="N136" s="194"/>
      <c r="O136" s="194"/>
      <c r="P136" s="194"/>
      <c r="Q136" s="194"/>
    </row>
    <row r="137" spans="1:17" ht="15.6" customHeight="1">
      <c r="A137" s="18" t="s">
        <v>221</v>
      </c>
      <c r="B137" s="298">
        <v>0</v>
      </c>
      <c r="C137" s="298">
        <v>0</v>
      </c>
      <c r="D137" s="298">
        <v>0</v>
      </c>
      <c r="E137" s="298">
        <v>80</v>
      </c>
      <c r="F137" s="48"/>
      <c r="G137" s="48"/>
      <c r="H137" s="48"/>
      <c r="I137" s="48"/>
      <c r="J137" s="48"/>
      <c r="K137" s="226">
        <f t="shared" ref="K137:K150" si="6">D137*E137</f>
        <v>0</v>
      </c>
      <c r="L137" s="195"/>
      <c r="M137" s="206"/>
      <c r="N137" s="194"/>
      <c r="O137" s="194"/>
      <c r="P137" s="194"/>
      <c r="Q137" s="194"/>
    </row>
    <row r="138" spans="1:17">
      <c r="A138" s="103" t="s">
        <v>222</v>
      </c>
      <c r="B138" s="298">
        <v>0</v>
      </c>
      <c r="C138" s="298">
        <v>0</v>
      </c>
      <c r="D138" s="298">
        <v>0</v>
      </c>
      <c r="E138" s="298">
        <v>66</v>
      </c>
      <c r="F138" s="48"/>
      <c r="G138" s="48"/>
      <c r="H138" s="48"/>
      <c r="I138" s="48"/>
      <c r="J138" s="48"/>
      <c r="K138" s="226">
        <f t="shared" si="6"/>
        <v>0</v>
      </c>
      <c r="L138" s="71"/>
      <c r="M138" s="194"/>
      <c r="N138" s="194"/>
      <c r="O138" s="194"/>
      <c r="P138" s="194"/>
      <c r="Q138" s="194"/>
    </row>
    <row r="139" spans="1:17">
      <c r="A139" s="103" t="s">
        <v>223</v>
      </c>
      <c r="B139" s="298">
        <v>0</v>
      </c>
      <c r="C139" s="298">
        <v>0</v>
      </c>
      <c r="D139" s="298">
        <v>0</v>
      </c>
      <c r="E139" s="298">
        <v>70.34</v>
      </c>
      <c r="F139" s="48"/>
      <c r="G139" s="48"/>
      <c r="H139" s="48"/>
      <c r="I139" s="48"/>
      <c r="J139" s="48"/>
      <c r="K139" s="226">
        <f t="shared" si="6"/>
        <v>0</v>
      </c>
      <c r="L139" s="71"/>
      <c r="M139" s="194"/>
      <c r="N139" s="194"/>
      <c r="O139" s="194"/>
      <c r="P139" s="194"/>
      <c r="Q139" s="194"/>
    </row>
    <row r="140" spans="1:17" ht="13.95" customHeight="1">
      <c r="A140" s="18" t="s">
        <v>224</v>
      </c>
      <c r="B140" s="298">
        <v>0</v>
      </c>
      <c r="C140" s="298">
        <v>0</v>
      </c>
      <c r="D140" s="298">
        <v>0</v>
      </c>
      <c r="E140" s="298">
        <v>80</v>
      </c>
      <c r="F140" s="48"/>
      <c r="G140" s="48"/>
      <c r="H140" s="48"/>
      <c r="I140" s="48"/>
      <c r="J140" s="48"/>
      <c r="K140" s="226">
        <f t="shared" si="6"/>
        <v>0</v>
      </c>
      <c r="L140" s="197"/>
      <c r="M140" s="206"/>
      <c r="N140" s="194"/>
      <c r="O140" s="194"/>
      <c r="P140" s="194"/>
      <c r="Q140" s="194"/>
    </row>
    <row r="141" spans="1:17">
      <c r="A141" s="103" t="s">
        <v>225</v>
      </c>
      <c r="B141" s="298">
        <v>0</v>
      </c>
      <c r="C141" s="298">
        <v>0</v>
      </c>
      <c r="D141" s="298">
        <v>0</v>
      </c>
      <c r="E141" s="298">
        <v>83</v>
      </c>
      <c r="F141" s="48"/>
      <c r="G141" s="48"/>
      <c r="H141" s="48"/>
      <c r="I141" s="48"/>
      <c r="J141" s="48"/>
      <c r="K141" s="226">
        <f t="shared" si="6"/>
        <v>0</v>
      </c>
      <c r="L141" s="71"/>
      <c r="M141" s="194"/>
      <c r="N141" s="194"/>
      <c r="O141" s="194"/>
      <c r="P141" s="194"/>
      <c r="Q141" s="194"/>
    </row>
    <row r="142" spans="1:17">
      <c r="A142" s="46" t="s">
        <v>226</v>
      </c>
      <c r="B142" s="298">
        <v>0</v>
      </c>
      <c r="C142" s="298">
        <v>0</v>
      </c>
      <c r="D142" s="298">
        <v>0</v>
      </c>
      <c r="E142" s="298">
        <v>141</v>
      </c>
      <c r="F142" s="48"/>
      <c r="G142" s="48"/>
      <c r="H142" s="48"/>
      <c r="I142" s="48"/>
      <c r="J142" s="48"/>
      <c r="K142" s="226">
        <f t="shared" si="6"/>
        <v>0</v>
      </c>
      <c r="L142" s="71"/>
      <c r="M142" s="194"/>
      <c r="N142" s="194"/>
      <c r="O142" s="194"/>
      <c r="P142" s="194"/>
      <c r="Q142" s="194"/>
    </row>
    <row r="143" spans="1:17">
      <c r="A143" s="46" t="s">
        <v>227</v>
      </c>
      <c r="B143" s="298">
        <v>0</v>
      </c>
      <c r="C143" s="298">
        <v>0</v>
      </c>
      <c r="D143" s="298">
        <v>0</v>
      </c>
      <c r="E143" s="298">
        <v>115</v>
      </c>
      <c r="F143" s="48"/>
      <c r="G143" s="48"/>
      <c r="H143" s="48"/>
      <c r="I143" s="48"/>
      <c r="J143" s="48"/>
      <c r="K143" s="226">
        <f t="shared" si="6"/>
        <v>0</v>
      </c>
      <c r="L143" s="71"/>
      <c r="M143" s="194"/>
      <c r="N143" s="194"/>
      <c r="O143" s="194"/>
      <c r="P143" s="194"/>
      <c r="Q143" s="194"/>
    </row>
    <row r="144" spans="1:17">
      <c r="A144" s="46" t="s">
        <v>228</v>
      </c>
      <c r="B144" s="298">
        <v>0</v>
      </c>
      <c r="C144" s="298">
        <v>0</v>
      </c>
      <c r="D144" s="298">
        <v>0</v>
      </c>
      <c r="E144" s="298">
        <v>102</v>
      </c>
      <c r="F144" s="48"/>
      <c r="G144" s="48"/>
      <c r="H144" s="48"/>
      <c r="I144" s="48"/>
      <c r="J144" s="48"/>
      <c r="K144" s="226">
        <f t="shared" si="6"/>
        <v>0</v>
      </c>
      <c r="L144" s="71"/>
      <c r="M144" s="194"/>
      <c r="N144" s="194"/>
      <c r="O144" s="194"/>
      <c r="P144" s="194"/>
      <c r="Q144" s="194"/>
    </row>
    <row r="145" spans="1:17">
      <c r="A145" s="46" t="s">
        <v>229</v>
      </c>
      <c r="B145" s="298">
        <v>0</v>
      </c>
      <c r="C145" s="298">
        <v>0</v>
      </c>
      <c r="D145" s="298">
        <v>0</v>
      </c>
      <c r="E145" s="298">
        <v>91</v>
      </c>
      <c r="F145" s="48"/>
      <c r="G145" s="48"/>
      <c r="H145" s="48"/>
      <c r="I145" s="48"/>
      <c r="J145" s="48"/>
      <c r="K145" s="226">
        <f t="shared" si="6"/>
        <v>0</v>
      </c>
      <c r="L145" s="71"/>
      <c r="M145" s="194"/>
      <c r="N145" s="194"/>
      <c r="O145" s="194"/>
      <c r="P145" s="194"/>
      <c r="Q145" s="194"/>
    </row>
    <row r="146" spans="1:17">
      <c r="A146" s="103" t="s">
        <v>230</v>
      </c>
      <c r="B146" s="298">
        <v>0</v>
      </c>
      <c r="C146" s="298">
        <v>0</v>
      </c>
      <c r="D146" s="298">
        <v>0</v>
      </c>
      <c r="E146" s="298">
        <v>74.5</v>
      </c>
      <c r="F146" s="48"/>
      <c r="G146" s="48"/>
      <c r="H146" s="48"/>
      <c r="I146" s="48"/>
      <c r="J146" s="48"/>
      <c r="K146" s="226">
        <f t="shared" si="6"/>
        <v>0</v>
      </c>
      <c r="L146" s="71"/>
      <c r="M146" s="194"/>
      <c r="N146" s="194"/>
      <c r="O146" s="194"/>
      <c r="P146" s="194"/>
      <c r="Q146" s="194"/>
    </row>
    <row r="147" spans="1:17">
      <c r="A147" s="103" t="s">
        <v>231</v>
      </c>
      <c r="B147" s="298">
        <v>0</v>
      </c>
      <c r="C147" s="298">
        <v>0</v>
      </c>
      <c r="D147" s="298">
        <v>0</v>
      </c>
      <c r="E147" s="298">
        <v>84</v>
      </c>
      <c r="F147" s="48"/>
      <c r="G147" s="48"/>
      <c r="H147" s="48"/>
      <c r="I147" s="48"/>
      <c r="J147" s="48"/>
      <c r="K147" s="226">
        <f t="shared" si="6"/>
        <v>0</v>
      </c>
      <c r="L147" s="71"/>
      <c r="M147" s="194"/>
      <c r="N147" s="194"/>
      <c r="O147" s="194"/>
      <c r="P147" s="194"/>
      <c r="Q147" s="194"/>
    </row>
    <row r="148" spans="1:17">
      <c r="A148" s="103" t="s">
        <v>293</v>
      </c>
      <c r="B148" s="298">
        <v>0</v>
      </c>
      <c r="C148" s="298">
        <v>0</v>
      </c>
      <c r="D148" s="298">
        <v>0</v>
      </c>
      <c r="E148" s="298"/>
      <c r="F148" s="48"/>
      <c r="G148" s="48"/>
      <c r="H148" s="48"/>
      <c r="I148" s="48"/>
      <c r="J148" s="48"/>
      <c r="K148" s="226">
        <f t="shared" si="6"/>
        <v>0</v>
      </c>
      <c r="L148" s="71"/>
      <c r="M148" s="194"/>
      <c r="N148" s="194"/>
      <c r="O148" s="194"/>
      <c r="P148" s="194"/>
      <c r="Q148" s="194"/>
    </row>
    <row r="149" spans="1:17">
      <c r="A149" s="103" t="s">
        <v>294</v>
      </c>
      <c r="B149" s="298">
        <v>0</v>
      </c>
      <c r="C149" s="298">
        <v>0</v>
      </c>
      <c r="D149" s="298">
        <v>0</v>
      </c>
      <c r="E149" s="298"/>
      <c r="F149" s="48"/>
      <c r="G149" s="48"/>
      <c r="H149" s="48"/>
      <c r="I149" s="48"/>
      <c r="J149" s="48"/>
      <c r="K149" s="226">
        <f t="shared" si="6"/>
        <v>0</v>
      </c>
      <c r="L149" s="71"/>
      <c r="M149" s="194"/>
      <c r="N149" s="194"/>
      <c r="O149" s="194"/>
      <c r="P149" s="194"/>
      <c r="Q149" s="194"/>
    </row>
    <row r="150" spans="1:17">
      <c r="A150" s="103" t="s">
        <v>295</v>
      </c>
      <c r="B150" s="298">
        <v>0</v>
      </c>
      <c r="C150" s="298">
        <v>0</v>
      </c>
      <c r="D150" s="298">
        <v>0</v>
      </c>
      <c r="E150" s="298"/>
      <c r="F150" s="48"/>
      <c r="G150" s="48"/>
      <c r="H150" s="48"/>
      <c r="I150" s="48"/>
      <c r="J150" s="48"/>
      <c r="K150" s="226">
        <f t="shared" si="6"/>
        <v>0</v>
      </c>
      <c r="L150" s="71"/>
      <c r="M150" s="194"/>
      <c r="N150" s="194"/>
      <c r="O150" s="194"/>
      <c r="P150" s="194"/>
      <c r="Q150" s="194"/>
    </row>
    <row r="151" spans="1:17">
      <c r="A151" s="106" t="s">
        <v>7</v>
      </c>
      <c r="B151" s="68"/>
      <c r="C151" s="68"/>
      <c r="D151" s="68"/>
      <c r="E151" s="68"/>
      <c r="F151" s="68"/>
      <c r="G151" s="68"/>
      <c r="H151" s="68"/>
      <c r="I151" s="68"/>
      <c r="J151" s="68"/>
      <c r="K151" s="228">
        <f>SUM(K137:K150)</f>
        <v>0</v>
      </c>
      <c r="L151" s="71"/>
      <c r="M151" s="214"/>
      <c r="N151" s="194"/>
      <c r="O151" s="194"/>
      <c r="P151" s="194"/>
      <c r="Q151" s="194"/>
    </row>
    <row r="152" spans="1:17">
      <c r="A152" s="120" t="s">
        <v>74</v>
      </c>
      <c r="B152" s="124"/>
      <c r="C152" s="299" t="s">
        <v>12</v>
      </c>
      <c r="D152" s="299" t="s">
        <v>66</v>
      </c>
      <c r="E152" s="299" t="s">
        <v>32</v>
      </c>
      <c r="F152" s="118"/>
      <c r="G152" s="118"/>
      <c r="H152" s="118"/>
      <c r="I152" s="118"/>
      <c r="J152" s="118"/>
      <c r="K152" s="229" t="s">
        <v>7</v>
      </c>
      <c r="L152" s="193"/>
      <c r="M152" s="194"/>
      <c r="N152" s="194"/>
      <c r="O152" s="194"/>
      <c r="P152" s="194"/>
    </row>
    <row r="153" spans="1:17">
      <c r="A153" s="103" t="s">
        <v>75</v>
      </c>
      <c r="B153" s="47"/>
      <c r="C153" s="26">
        <v>0</v>
      </c>
      <c r="D153" s="26">
        <v>0</v>
      </c>
      <c r="E153" s="267"/>
      <c r="F153" s="310"/>
      <c r="G153" s="310"/>
      <c r="H153" s="31"/>
      <c r="I153" s="31"/>
      <c r="J153" s="31"/>
      <c r="K153" s="226">
        <f>D153*E153</f>
        <v>0</v>
      </c>
      <c r="L153" s="199"/>
      <c r="M153" s="194"/>
      <c r="N153" s="194"/>
      <c r="O153" s="194"/>
      <c r="P153" s="194"/>
    </row>
    <row r="154" spans="1:17">
      <c r="A154" s="103" t="s">
        <v>76</v>
      </c>
      <c r="B154" s="47"/>
      <c r="C154" s="26">
        <v>0</v>
      </c>
      <c r="D154" s="26">
        <v>0</v>
      </c>
      <c r="E154" s="267"/>
      <c r="F154" s="310"/>
      <c r="G154" s="310"/>
      <c r="H154" s="31"/>
      <c r="I154" s="31"/>
      <c r="J154" s="31"/>
      <c r="K154" s="226">
        <f>D154*E154</f>
        <v>0</v>
      </c>
      <c r="L154" s="71"/>
      <c r="M154" s="194"/>
      <c r="N154" s="194"/>
      <c r="O154" s="194"/>
      <c r="P154" s="194"/>
    </row>
    <row r="155" spans="1:17">
      <c r="A155" s="103" t="s">
        <v>77</v>
      </c>
      <c r="B155" s="47"/>
      <c r="C155" s="26">
        <v>0</v>
      </c>
      <c r="D155" s="26">
        <v>0</v>
      </c>
      <c r="E155" s="267"/>
      <c r="F155" s="310"/>
      <c r="G155" s="310"/>
      <c r="H155" s="31"/>
      <c r="I155" s="31"/>
      <c r="J155" s="31"/>
      <c r="K155" s="226">
        <f>D155*E155</f>
        <v>0</v>
      </c>
      <c r="L155" s="71"/>
      <c r="M155" s="194"/>
      <c r="N155" s="194"/>
      <c r="O155" s="194"/>
      <c r="P155" s="194"/>
    </row>
    <row r="156" spans="1:17">
      <c r="A156" s="103" t="s">
        <v>78</v>
      </c>
      <c r="B156" s="47"/>
      <c r="C156" s="26">
        <v>0</v>
      </c>
      <c r="D156" s="26">
        <v>0</v>
      </c>
      <c r="E156" s="267"/>
      <c r="F156" s="310"/>
      <c r="G156" s="310"/>
      <c r="H156" s="31"/>
      <c r="I156" s="31"/>
      <c r="J156" s="31"/>
      <c r="K156" s="226">
        <f>D156*E156</f>
        <v>0</v>
      </c>
      <c r="L156" s="71"/>
      <c r="M156" s="194"/>
      <c r="N156" s="194"/>
      <c r="O156" s="194"/>
      <c r="P156" s="194"/>
    </row>
    <row r="157" spans="1:17">
      <c r="A157" s="106" t="s">
        <v>7</v>
      </c>
      <c r="B157" s="68"/>
      <c r="C157" s="68"/>
      <c r="D157" s="68"/>
      <c r="E157" s="68"/>
      <c r="F157" s="68"/>
      <c r="G157" s="68"/>
      <c r="H157" s="68"/>
      <c r="I157" s="68"/>
      <c r="J157" s="68"/>
      <c r="K157" s="232">
        <f>SUM(K153:K156)</f>
        <v>0</v>
      </c>
      <c r="L157" s="71"/>
      <c r="M157" s="194"/>
      <c r="N157" s="194"/>
      <c r="O157" s="194"/>
      <c r="P157" s="194"/>
      <c r="Q157" s="194"/>
    </row>
    <row r="158" spans="1:17" ht="28.8">
      <c r="A158" s="120" t="s">
        <v>80</v>
      </c>
      <c r="B158" s="315" t="s">
        <v>25</v>
      </c>
      <c r="C158" s="311" t="s">
        <v>185</v>
      </c>
      <c r="D158" s="299" t="s">
        <v>26</v>
      </c>
      <c r="E158" s="311" t="s">
        <v>232</v>
      </c>
      <c r="F158" s="312" t="s">
        <v>12</v>
      </c>
      <c r="G158" s="312"/>
      <c r="H158" s="118"/>
      <c r="I158" s="118"/>
      <c r="J158" s="118"/>
      <c r="K158" s="229" t="s">
        <v>7</v>
      </c>
      <c r="L158" s="193"/>
      <c r="M158" s="194"/>
      <c r="N158" s="194"/>
      <c r="O158" s="194"/>
      <c r="P158" s="194"/>
      <c r="Q158" s="194"/>
    </row>
    <row r="159" spans="1:17" ht="23.4">
      <c r="A159" s="103" t="s">
        <v>81</v>
      </c>
      <c r="B159" s="7" t="s">
        <v>233</v>
      </c>
      <c r="C159" s="298">
        <v>0</v>
      </c>
      <c r="D159" s="313">
        <v>5.3132500000000003E-3</v>
      </c>
      <c r="E159" s="298">
        <v>0</v>
      </c>
      <c r="F159" s="298">
        <v>0</v>
      </c>
      <c r="G159" s="298"/>
      <c r="H159" s="48"/>
      <c r="I159" s="48"/>
      <c r="J159" s="48"/>
      <c r="K159" s="226">
        <f>D159*F159</f>
        <v>0</v>
      </c>
      <c r="L159" s="195"/>
      <c r="M159" s="206"/>
      <c r="N159" s="194"/>
      <c r="O159" s="194"/>
      <c r="P159" s="194"/>
      <c r="Q159" s="194"/>
    </row>
    <row r="160" spans="1:17">
      <c r="A160" s="103" t="s">
        <v>82</v>
      </c>
      <c r="B160" s="6"/>
      <c r="C160" s="298">
        <v>0</v>
      </c>
      <c r="D160" s="314"/>
      <c r="E160" s="298">
        <v>0</v>
      </c>
      <c r="F160" s="298">
        <v>0</v>
      </c>
      <c r="G160" s="298"/>
      <c r="H160" s="48"/>
      <c r="I160" s="48"/>
      <c r="J160" s="48"/>
      <c r="K160" s="226">
        <f>D160*F160</f>
        <v>0</v>
      </c>
      <c r="L160" s="199"/>
      <c r="M160" s="194"/>
      <c r="N160" s="194"/>
      <c r="O160" s="194"/>
    </row>
    <row r="161" spans="1:17">
      <c r="A161" s="103" t="s">
        <v>83</v>
      </c>
      <c r="B161" s="6"/>
      <c r="C161" s="298">
        <v>0</v>
      </c>
      <c r="D161" s="300"/>
      <c r="E161" s="298">
        <v>0</v>
      </c>
      <c r="F161" s="298">
        <v>0</v>
      </c>
      <c r="G161" s="298"/>
      <c r="H161" s="47"/>
      <c r="I161" s="47"/>
      <c r="J161" s="47"/>
      <c r="K161" s="226">
        <f>D161*F161</f>
        <v>0</v>
      </c>
      <c r="L161" s="71"/>
      <c r="M161" s="194"/>
      <c r="N161" s="194"/>
      <c r="O161" s="194"/>
      <c r="P161" s="194"/>
      <c r="Q161" s="194"/>
    </row>
    <row r="162" spans="1:17">
      <c r="A162" s="297" t="s">
        <v>7</v>
      </c>
      <c r="B162" s="70"/>
      <c r="C162" s="70"/>
      <c r="D162" s="70"/>
      <c r="E162" s="70"/>
      <c r="F162" s="70"/>
      <c r="G162" s="70"/>
      <c r="H162" s="70"/>
      <c r="I162" s="70"/>
      <c r="J162" s="70"/>
      <c r="K162" s="233">
        <f>SUM(K159:K161)</f>
        <v>0</v>
      </c>
      <c r="L162" s="71"/>
      <c r="M162" s="214"/>
      <c r="N162" s="194"/>
      <c r="O162" s="194"/>
      <c r="P162" s="215"/>
      <c r="Q162" s="209"/>
    </row>
    <row r="163" spans="1:17">
      <c r="A163" s="154" t="s">
        <v>100</v>
      </c>
      <c r="B163" s="305" t="s">
        <v>101</v>
      </c>
      <c r="C163" s="305" t="s">
        <v>32</v>
      </c>
      <c r="D163" s="155"/>
      <c r="E163" s="155"/>
      <c r="F163" s="155"/>
      <c r="G163" s="155"/>
      <c r="H163" s="155"/>
      <c r="I163" s="139"/>
      <c r="J163" s="139"/>
      <c r="K163" s="156" t="s">
        <v>7</v>
      </c>
      <c r="L163" s="71"/>
      <c r="M163" s="214"/>
      <c r="N163" s="194"/>
      <c r="O163" s="194"/>
      <c r="P163" s="215"/>
      <c r="Q163" s="209"/>
    </row>
    <row r="164" spans="1:17">
      <c r="A164" s="97" t="s">
        <v>102</v>
      </c>
      <c r="B164" s="290"/>
      <c r="C164" s="290"/>
      <c r="D164" s="54"/>
      <c r="E164" s="54"/>
      <c r="F164" s="54"/>
      <c r="G164" s="54"/>
      <c r="H164" s="54"/>
      <c r="I164" s="54"/>
      <c r="J164" s="54"/>
      <c r="K164" s="80">
        <f>B164*C164</f>
        <v>0</v>
      </c>
      <c r="L164" s="71"/>
      <c r="M164" s="214"/>
      <c r="N164" s="194"/>
      <c r="O164" s="194"/>
      <c r="P164" s="215"/>
      <c r="Q164" s="209"/>
    </row>
    <row r="165" spans="1:17">
      <c r="A165" s="44" t="s">
        <v>248</v>
      </c>
      <c r="B165" s="290">
        <v>0</v>
      </c>
      <c r="C165" s="290">
        <v>0</v>
      </c>
      <c r="D165" s="54"/>
      <c r="E165" s="54"/>
      <c r="F165" s="54"/>
      <c r="G165" s="54"/>
      <c r="H165" s="54"/>
      <c r="I165" s="54"/>
      <c r="J165" s="54"/>
      <c r="K165" s="80">
        <f>B165*C165</f>
        <v>0</v>
      </c>
      <c r="L165" s="71"/>
      <c r="M165" s="214"/>
      <c r="N165" s="194"/>
      <c r="O165" s="194"/>
      <c r="P165" s="215"/>
      <c r="Q165" s="209"/>
    </row>
    <row r="166" spans="1:17">
      <c r="A166" s="44" t="s">
        <v>249</v>
      </c>
      <c r="B166" s="290">
        <v>0</v>
      </c>
      <c r="C166" s="290">
        <v>0</v>
      </c>
      <c r="D166" s="54"/>
      <c r="E166" s="54"/>
      <c r="F166" s="54"/>
      <c r="G166" s="54"/>
      <c r="H166" s="54"/>
      <c r="I166" s="54"/>
      <c r="J166" s="54"/>
      <c r="K166" s="80">
        <f>B166*C166</f>
        <v>0</v>
      </c>
      <c r="L166" s="71"/>
      <c r="M166" s="214"/>
      <c r="N166" s="194"/>
      <c r="O166" s="194"/>
      <c r="P166" s="215"/>
      <c r="Q166" s="209"/>
    </row>
    <row r="167" spans="1:17">
      <c r="A167" s="244" t="s">
        <v>7</v>
      </c>
      <c r="B167" s="245"/>
      <c r="C167" s="245"/>
      <c r="D167" s="245"/>
      <c r="E167" s="245"/>
      <c r="F167" s="245"/>
      <c r="G167" s="245"/>
      <c r="H167" s="245"/>
      <c r="I167" s="245"/>
      <c r="J167" s="245"/>
      <c r="K167" s="246">
        <f>SUM(K164:K166)</f>
        <v>0</v>
      </c>
      <c r="L167" s="71"/>
      <c r="M167" s="214"/>
      <c r="N167" s="194"/>
      <c r="O167" s="194"/>
      <c r="P167" s="215"/>
      <c r="Q167" s="209"/>
    </row>
    <row r="168" spans="1:17">
      <c r="A168" s="384" t="s">
        <v>150</v>
      </c>
      <c r="B168" s="385"/>
      <c r="C168" s="385"/>
      <c r="D168" s="385"/>
      <c r="E168" s="385"/>
      <c r="F168" s="385"/>
      <c r="G168" s="385"/>
      <c r="H168" s="385"/>
      <c r="I168" s="385"/>
      <c r="J168" s="386"/>
      <c r="K168" s="387">
        <f>SUM(K162+K151+K157+K135+K130+K122+K116+K167)</f>
        <v>0</v>
      </c>
    </row>
    <row r="169" spans="1:17">
      <c r="A169" s="249"/>
      <c r="B169" s="250"/>
      <c r="C169" s="250"/>
      <c r="D169" s="250"/>
      <c r="E169" s="250"/>
      <c r="F169" s="250"/>
      <c r="G169" s="250"/>
      <c r="H169" s="250"/>
      <c r="I169" s="250"/>
      <c r="J169" s="251"/>
      <c r="K169" s="252"/>
      <c r="L169" s="253"/>
    </row>
    <row r="170" spans="1:17" ht="15.6">
      <c r="A170" s="107" t="s">
        <v>122</v>
      </c>
      <c r="B170" s="73"/>
      <c r="C170" s="73"/>
      <c r="D170" s="73"/>
      <c r="E170" s="73"/>
      <c r="F170" s="73"/>
      <c r="G170" s="73"/>
      <c r="H170" s="73"/>
      <c r="I170" s="73"/>
      <c r="J170" s="73"/>
      <c r="K170" s="13"/>
    </row>
    <row r="171" spans="1:17" ht="30.6">
      <c r="A171" s="132" t="s">
        <v>123</v>
      </c>
      <c r="B171" s="134" t="s">
        <v>186</v>
      </c>
      <c r="C171" s="134" t="s">
        <v>235</v>
      </c>
      <c r="D171" s="134" t="s">
        <v>165</v>
      </c>
      <c r="E171" s="134" t="s">
        <v>234</v>
      </c>
      <c r="F171" s="134" t="s">
        <v>166</v>
      </c>
      <c r="G171" s="134"/>
      <c r="H171" s="134" t="s">
        <v>79</v>
      </c>
      <c r="I171" s="133"/>
      <c r="J171" s="134"/>
      <c r="K171" s="135" t="s">
        <v>7</v>
      </c>
    </row>
    <row r="172" spans="1:17">
      <c r="A172" s="95" t="s">
        <v>124</v>
      </c>
      <c r="B172" s="318"/>
      <c r="C172" s="319"/>
      <c r="D172" s="319"/>
      <c r="E172" s="319"/>
      <c r="F172" s="27"/>
      <c r="G172" s="27"/>
      <c r="H172" s="319"/>
      <c r="I172" s="76"/>
      <c r="J172" s="28"/>
      <c r="K172" s="324"/>
    </row>
    <row r="173" spans="1:17">
      <c r="A173" s="237" t="s">
        <v>251</v>
      </c>
      <c r="B173" s="281">
        <v>0</v>
      </c>
      <c r="C173" s="319"/>
      <c r="D173" s="281">
        <v>0</v>
      </c>
      <c r="E173" s="319"/>
      <c r="F173" s="27">
        <f t="shared" ref="F173:F192" si="7">D173/100*E173</f>
        <v>0</v>
      </c>
      <c r="G173" s="27"/>
      <c r="H173" s="319"/>
      <c r="I173" s="76"/>
      <c r="J173" s="28"/>
      <c r="K173" s="140">
        <f>F173*H173</f>
        <v>0</v>
      </c>
    </row>
    <row r="174" spans="1:17">
      <c r="A174" s="237" t="s">
        <v>252</v>
      </c>
      <c r="B174" s="281">
        <v>0</v>
      </c>
      <c r="C174" s="319"/>
      <c r="D174" s="281">
        <v>0</v>
      </c>
      <c r="E174" s="319"/>
      <c r="F174" s="27">
        <f t="shared" si="7"/>
        <v>0</v>
      </c>
      <c r="G174" s="27"/>
      <c r="H174" s="319"/>
      <c r="I174" s="76"/>
      <c r="J174" s="28"/>
      <c r="K174" s="140">
        <f t="shared" ref="K174:K191" si="8">F174*H174</f>
        <v>0</v>
      </c>
    </row>
    <row r="175" spans="1:17">
      <c r="A175" s="95" t="s">
        <v>125</v>
      </c>
      <c r="B175" s="281">
        <v>0</v>
      </c>
      <c r="C175" s="319"/>
      <c r="D175" s="281">
        <v>0</v>
      </c>
      <c r="E175" s="319"/>
      <c r="F175" s="27">
        <f t="shared" si="7"/>
        <v>0</v>
      </c>
      <c r="G175" s="27"/>
      <c r="H175" s="319"/>
      <c r="I175" s="76"/>
      <c r="J175" s="30"/>
      <c r="K175" s="140">
        <f t="shared" si="8"/>
        <v>0</v>
      </c>
    </row>
    <row r="176" spans="1:17">
      <c r="A176" s="95" t="s">
        <v>126</v>
      </c>
      <c r="B176" s="281">
        <v>0</v>
      </c>
      <c r="C176" s="319"/>
      <c r="D176" s="281">
        <v>0</v>
      </c>
      <c r="E176" s="319"/>
      <c r="F176" s="27">
        <f t="shared" si="7"/>
        <v>0</v>
      </c>
      <c r="G176" s="27"/>
      <c r="H176" s="319"/>
      <c r="I176" s="76"/>
      <c r="J176" s="34"/>
      <c r="K176" s="140">
        <f t="shared" si="8"/>
        <v>0</v>
      </c>
    </row>
    <row r="177" spans="1:11">
      <c r="A177" s="95" t="s">
        <v>127</v>
      </c>
      <c r="B177" s="281">
        <v>0</v>
      </c>
      <c r="C177" s="319"/>
      <c r="D177" s="281">
        <v>0</v>
      </c>
      <c r="E177" s="319"/>
      <c r="F177" s="27">
        <f t="shared" si="7"/>
        <v>0</v>
      </c>
      <c r="G177" s="27"/>
      <c r="H177" s="319"/>
      <c r="I177" s="76"/>
      <c r="J177" s="34"/>
      <c r="K177" s="140">
        <f t="shared" si="8"/>
        <v>0</v>
      </c>
    </row>
    <row r="178" spans="1:11">
      <c r="A178" s="95" t="s">
        <v>128</v>
      </c>
      <c r="B178" s="281">
        <v>0</v>
      </c>
      <c r="C178" s="319"/>
      <c r="D178" s="281">
        <v>0</v>
      </c>
      <c r="E178" s="319"/>
      <c r="F178" s="27">
        <f t="shared" si="7"/>
        <v>0</v>
      </c>
      <c r="G178" s="27"/>
      <c r="H178" s="319"/>
      <c r="I178" s="76"/>
      <c r="J178" s="34"/>
      <c r="K178" s="140">
        <f t="shared" si="8"/>
        <v>0</v>
      </c>
    </row>
    <row r="179" spans="1:11">
      <c r="A179" s="95" t="s">
        <v>129</v>
      </c>
      <c r="B179" s="281">
        <v>0</v>
      </c>
      <c r="C179" s="290"/>
      <c r="D179" s="281">
        <v>0</v>
      </c>
      <c r="E179" s="290"/>
      <c r="F179" s="27">
        <f t="shared" si="7"/>
        <v>0</v>
      </c>
      <c r="G179" s="27"/>
      <c r="H179" s="290"/>
      <c r="I179" s="54"/>
      <c r="J179" s="34"/>
      <c r="K179" s="140">
        <f t="shared" si="8"/>
        <v>0</v>
      </c>
    </row>
    <row r="180" spans="1:11">
      <c r="A180" s="95" t="s">
        <v>171</v>
      </c>
      <c r="B180" s="281">
        <v>0</v>
      </c>
      <c r="C180" s="290"/>
      <c r="D180" s="281">
        <v>0</v>
      </c>
      <c r="E180" s="290"/>
      <c r="F180" s="27">
        <f t="shared" si="7"/>
        <v>0</v>
      </c>
      <c r="G180" s="27"/>
      <c r="H180" s="290"/>
      <c r="I180" s="54"/>
      <c r="J180" s="34"/>
      <c r="K180" s="140">
        <f t="shared" si="8"/>
        <v>0</v>
      </c>
    </row>
    <row r="181" spans="1:11">
      <c r="A181" s="95" t="s">
        <v>130</v>
      </c>
      <c r="B181" s="281">
        <v>0</v>
      </c>
      <c r="C181" s="290"/>
      <c r="D181" s="281">
        <v>0</v>
      </c>
      <c r="E181" s="290"/>
      <c r="F181" s="27">
        <f t="shared" si="7"/>
        <v>0</v>
      </c>
      <c r="G181" s="27"/>
      <c r="H181" s="290"/>
      <c r="I181" s="54"/>
      <c r="J181" s="34"/>
      <c r="K181" s="140">
        <f t="shared" si="8"/>
        <v>0</v>
      </c>
    </row>
    <row r="182" spans="1:11">
      <c r="A182" s="95" t="s">
        <v>131</v>
      </c>
      <c r="B182" s="281">
        <v>0</v>
      </c>
      <c r="C182" s="290"/>
      <c r="D182" s="281">
        <v>0</v>
      </c>
      <c r="E182" s="290"/>
      <c r="F182" s="27">
        <f t="shared" si="7"/>
        <v>0</v>
      </c>
      <c r="G182" s="27"/>
      <c r="H182" s="290"/>
      <c r="I182" s="54"/>
      <c r="J182" s="34"/>
      <c r="K182" s="140">
        <f t="shared" si="8"/>
        <v>0</v>
      </c>
    </row>
    <row r="183" spans="1:11">
      <c r="A183" s="95" t="s">
        <v>173</v>
      </c>
      <c r="B183" s="281">
        <v>0</v>
      </c>
      <c r="C183" s="290"/>
      <c r="D183" s="281">
        <v>0</v>
      </c>
      <c r="E183" s="290"/>
      <c r="F183" s="27">
        <f t="shared" si="7"/>
        <v>0</v>
      </c>
      <c r="G183" s="27"/>
      <c r="H183" s="290"/>
      <c r="I183" s="54"/>
      <c r="J183" s="34"/>
      <c r="K183" s="140">
        <f t="shared" si="8"/>
        <v>0</v>
      </c>
    </row>
    <row r="184" spans="1:11">
      <c r="A184" s="95" t="s">
        <v>172</v>
      </c>
      <c r="B184" s="281">
        <v>0</v>
      </c>
      <c r="C184" s="290"/>
      <c r="D184" s="281">
        <v>0</v>
      </c>
      <c r="E184" s="290"/>
      <c r="F184" s="27">
        <f t="shared" si="7"/>
        <v>0</v>
      </c>
      <c r="G184" s="27"/>
      <c r="H184" s="290"/>
      <c r="I184" s="54"/>
      <c r="J184" s="34"/>
      <c r="K184" s="140">
        <f t="shared" si="8"/>
        <v>0</v>
      </c>
    </row>
    <row r="185" spans="1:11">
      <c r="A185" s="95" t="s">
        <v>174</v>
      </c>
      <c r="B185" s="281">
        <v>0</v>
      </c>
      <c r="C185" s="290"/>
      <c r="D185" s="281">
        <v>0</v>
      </c>
      <c r="E185" s="290"/>
      <c r="F185" s="27">
        <f t="shared" si="7"/>
        <v>0</v>
      </c>
      <c r="G185" s="27"/>
      <c r="H185" s="26">
        <v>-250</v>
      </c>
      <c r="I185" s="26"/>
      <c r="J185" s="28"/>
      <c r="K185" s="140">
        <f t="shared" si="8"/>
        <v>0</v>
      </c>
    </row>
    <row r="186" spans="1:11">
      <c r="A186" s="95" t="s">
        <v>132</v>
      </c>
      <c r="B186" s="281">
        <v>0</v>
      </c>
      <c r="C186" s="290"/>
      <c r="D186" s="281">
        <v>0</v>
      </c>
      <c r="E186" s="290"/>
      <c r="F186" s="27">
        <f t="shared" si="7"/>
        <v>0</v>
      </c>
      <c r="G186" s="27"/>
      <c r="H186" s="290"/>
      <c r="I186" s="54"/>
      <c r="J186" s="28"/>
      <c r="K186" s="140">
        <f t="shared" si="8"/>
        <v>0</v>
      </c>
    </row>
    <row r="187" spans="1:11">
      <c r="A187" s="95" t="s">
        <v>133</v>
      </c>
      <c r="B187" s="281">
        <v>0</v>
      </c>
      <c r="C187" s="290"/>
      <c r="D187" s="281">
        <v>0</v>
      </c>
      <c r="E187" s="290"/>
      <c r="F187" s="27">
        <f t="shared" si="7"/>
        <v>0</v>
      </c>
      <c r="G187" s="27"/>
      <c r="H187" s="290"/>
      <c r="I187" s="54"/>
      <c r="J187" s="28"/>
      <c r="K187" s="140">
        <f>F187*H187</f>
        <v>0</v>
      </c>
    </row>
    <row r="188" spans="1:11">
      <c r="A188" s="95" t="s">
        <v>134</v>
      </c>
      <c r="B188" s="281">
        <v>0</v>
      </c>
      <c r="C188" s="290"/>
      <c r="D188" s="281">
        <v>0</v>
      </c>
      <c r="E188" s="290"/>
      <c r="F188" s="27">
        <f t="shared" si="7"/>
        <v>0</v>
      </c>
      <c r="G188" s="27"/>
      <c r="H188" s="290"/>
      <c r="I188" s="54"/>
      <c r="J188" s="28"/>
      <c r="K188" s="140">
        <f>F188*H188</f>
        <v>0</v>
      </c>
    </row>
    <row r="189" spans="1:11">
      <c r="A189" s="95" t="s">
        <v>167</v>
      </c>
      <c r="B189" s="281">
        <v>0</v>
      </c>
      <c r="C189" s="320">
        <v>1</v>
      </c>
      <c r="D189" s="27">
        <f>B189*C189</f>
        <v>0</v>
      </c>
      <c r="E189" s="321"/>
      <c r="F189" s="27">
        <f t="shared" si="7"/>
        <v>0</v>
      </c>
      <c r="G189" s="27"/>
      <c r="H189" s="27">
        <v>20</v>
      </c>
      <c r="I189" s="50"/>
      <c r="J189" s="27"/>
      <c r="K189" s="140">
        <f t="shared" si="8"/>
        <v>0</v>
      </c>
    </row>
    <row r="190" spans="1:11">
      <c r="A190" s="95" t="s">
        <v>168</v>
      </c>
      <c r="B190" s="281">
        <v>0</v>
      </c>
      <c r="C190" s="320">
        <v>2.23</v>
      </c>
      <c r="D190" s="27">
        <f>B190*C190</f>
        <v>0</v>
      </c>
      <c r="E190" s="321"/>
      <c r="F190" s="27">
        <f t="shared" si="7"/>
        <v>0</v>
      </c>
      <c r="G190" s="27"/>
      <c r="H190" s="27">
        <v>25</v>
      </c>
      <c r="I190" s="50"/>
      <c r="J190" s="27"/>
      <c r="K190" s="140">
        <f t="shared" si="8"/>
        <v>0</v>
      </c>
    </row>
    <row r="191" spans="1:11">
      <c r="A191" s="95" t="s">
        <v>169</v>
      </c>
      <c r="B191" s="281">
        <v>0</v>
      </c>
      <c r="C191" s="320">
        <v>1.7</v>
      </c>
      <c r="D191" s="27">
        <f>B191*C191</f>
        <v>0</v>
      </c>
      <c r="E191" s="321"/>
      <c r="F191" s="27">
        <f t="shared" si="7"/>
        <v>0</v>
      </c>
      <c r="G191" s="27"/>
      <c r="H191" s="27">
        <v>-50</v>
      </c>
      <c r="I191" s="27"/>
      <c r="J191" s="28"/>
      <c r="K191" s="140">
        <f t="shared" si="8"/>
        <v>0</v>
      </c>
    </row>
    <row r="192" spans="1:11">
      <c r="A192" s="108" t="s">
        <v>170</v>
      </c>
      <c r="B192" s="281">
        <v>0</v>
      </c>
      <c r="C192" s="322">
        <v>1.7</v>
      </c>
      <c r="D192" s="35">
        <f>B192*C192</f>
        <v>0</v>
      </c>
      <c r="E192" s="323"/>
      <c r="F192" s="27">
        <f t="shared" si="7"/>
        <v>0</v>
      </c>
      <c r="G192" s="27"/>
      <c r="H192" s="35">
        <v>-35</v>
      </c>
      <c r="I192" s="27"/>
      <c r="J192" s="28"/>
      <c r="K192" s="140">
        <f>F192*H192</f>
        <v>0</v>
      </c>
    </row>
    <row r="193" spans="1:15" ht="28.8">
      <c r="A193" s="136" t="s">
        <v>135</v>
      </c>
      <c r="B193" s="325" t="s">
        <v>142</v>
      </c>
      <c r="C193" s="326" t="s">
        <v>114</v>
      </c>
      <c r="D193" s="326" t="s">
        <v>79</v>
      </c>
      <c r="E193" s="137"/>
      <c r="F193" s="137"/>
      <c r="G193" s="137"/>
      <c r="H193" s="137"/>
      <c r="I193" s="137"/>
      <c r="J193" s="137"/>
      <c r="K193" s="138" t="s">
        <v>7</v>
      </c>
      <c r="L193" s="82"/>
    </row>
    <row r="194" spans="1:15">
      <c r="A194" s="97" t="s">
        <v>236</v>
      </c>
      <c r="B194" s="290"/>
      <c r="C194" s="290">
        <v>0</v>
      </c>
      <c r="D194" s="290"/>
      <c r="E194" s="54"/>
      <c r="F194" s="54"/>
      <c r="G194" s="54"/>
      <c r="H194" s="54"/>
      <c r="I194" s="54"/>
      <c r="J194" s="54"/>
      <c r="K194" s="140">
        <f t="shared" ref="K194:K201" si="9">C194*D194</f>
        <v>0</v>
      </c>
      <c r="L194" s="82"/>
      <c r="N194" s="36"/>
    </row>
    <row r="195" spans="1:15">
      <c r="A195" s="97" t="s">
        <v>237</v>
      </c>
      <c r="B195" s="290"/>
      <c r="C195" s="290">
        <v>0</v>
      </c>
      <c r="D195" s="290"/>
      <c r="E195" s="54"/>
      <c r="F195" s="54"/>
      <c r="G195" s="54"/>
      <c r="H195" s="54"/>
      <c r="I195" s="54"/>
      <c r="J195" s="54"/>
      <c r="K195" s="140">
        <f t="shared" si="9"/>
        <v>0</v>
      </c>
      <c r="L195" s="82"/>
      <c r="N195" s="36"/>
    </row>
    <row r="196" spans="1:15">
      <c r="A196" s="97" t="s">
        <v>238</v>
      </c>
      <c r="B196" s="290"/>
      <c r="C196" s="290">
        <v>0</v>
      </c>
      <c r="D196" s="290"/>
      <c r="E196" s="54"/>
      <c r="F196" s="54"/>
      <c r="G196" s="54"/>
      <c r="H196" s="54"/>
      <c r="I196" s="54"/>
      <c r="J196" s="54"/>
      <c r="K196" s="140">
        <f t="shared" si="9"/>
        <v>0</v>
      </c>
      <c r="L196" s="82"/>
    </row>
    <row r="197" spans="1:15">
      <c r="A197" s="97" t="s">
        <v>296</v>
      </c>
      <c r="B197" s="290"/>
      <c r="C197" s="290">
        <v>0</v>
      </c>
      <c r="D197" s="290"/>
      <c r="E197" s="54"/>
      <c r="F197" s="54"/>
      <c r="G197" s="54"/>
      <c r="H197" s="54"/>
      <c r="I197" s="54"/>
      <c r="J197" s="54"/>
      <c r="K197" s="140">
        <f t="shared" si="9"/>
        <v>0</v>
      </c>
      <c r="L197" s="82"/>
    </row>
    <row r="198" spans="1:15">
      <c r="A198" s="97" t="s">
        <v>239</v>
      </c>
      <c r="B198" s="290"/>
      <c r="C198" s="290">
        <v>0</v>
      </c>
      <c r="D198" s="290"/>
      <c r="E198" s="54"/>
      <c r="F198" s="54"/>
      <c r="G198" s="54"/>
      <c r="H198" s="54"/>
      <c r="I198" s="54"/>
      <c r="J198" s="54"/>
      <c r="K198" s="140">
        <f t="shared" si="9"/>
        <v>0</v>
      </c>
      <c r="L198" s="82"/>
    </row>
    <row r="199" spans="1:15">
      <c r="A199" s="97" t="s">
        <v>240</v>
      </c>
      <c r="B199" s="290"/>
      <c r="C199" s="290">
        <v>0</v>
      </c>
      <c r="D199" s="290"/>
      <c r="E199" s="54"/>
      <c r="F199" s="54"/>
      <c r="G199" s="54"/>
      <c r="H199" s="54"/>
      <c r="I199" s="54"/>
      <c r="J199" s="54"/>
      <c r="K199" s="140">
        <f t="shared" si="9"/>
        <v>0</v>
      </c>
      <c r="L199" s="82"/>
    </row>
    <row r="200" spans="1:15">
      <c r="A200" s="97" t="s">
        <v>241</v>
      </c>
      <c r="B200" s="290"/>
      <c r="C200" s="290">
        <v>0</v>
      </c>
      <c r="D200" s="290"/>
      <c r="E200" s="54"/>
      <c r="F200" s="54"/>
      <c r="G200" s="54"/>
      <c r="H200" s="54"/>
      <c r="I200" s="54"/>
      <c r="J200" s="54"/>
      <c r="K200" s="140">
        <f t="shared" si="9"/>
        <v>0</v>
      </c>
      <c r="L200" s="82"/>
    </row>
    <row r="201" spans="1:15">
      <c r="A201" s="97" t="s">
        <v>297</v>
      </c>
      <c r="B201" s="290"/>
      <c r="C201" s="290">
        <v>0</v>
      </c>
      <c r="D201" s="290"/>
      <c r="E201" s="54"/>
      <c r="F201" s="54"/>
      <c r="G201" s="54"/>
      <c r="H201" s="54"/>
      <c r="I201" s="54"/>
      <c r="J201" s="54"/>
      <c r="K201" s="140">
        <f t="shared" si="9"/>
        <v>0</v>
      </c>
      <c r="L201" s="82"/>
    </row>
    <row r="202" spans="1:15" ht="16.2">
      <c r="A202" s="136" t="s">
        <v>136</v>
      </c>
      <c r="B202" s="326" t="s">
        <v>187</v>
      </c>
      <c r="C202" s="326" t="s">
        <v>106</v>
      </c>
      <c r="D202" s="326"/>
      <c r="E202" s="137"/>
      <c r="F202" s="137"/>
      <c r="G202" s="137"/>
      <c r="H202" s="137"/>
      <c r="I202" s="137"/>
      <c r="J202" s="137"/>
      <c r="K202" s="138" t="s">
        <v>7</v>
      </c>
      <c r="L202" s="82"/>
      <c r="N202" s="3"/>
      <c r="O202" s="3"/>
    </row>
    <row r="203" spans="1:15">
      <c r="A203" s="97" t="s">
        <v>137</v>
      </c>
      <c r="B203" s="327"/>
      <c r="C203" s="327"/>
      <c r="D203" s="327"/>
      <c r="E203" s="74"/>
      <c r="F203" s="74"/>
      <c r="G203" s="74"/>
      <c r="H203" s="74"/>
      <c r="I203" s="74"/>
      <c r="J203" s="74"/>
      <c r="K203" s="80">
        <f>B203*C203</f>
        <v>0</v>
      </c>
      <c r="L203" s="82"/>
      <c r="N203" s="3"/>
      <c r="O203" s="3"/>
    </row>
    <row r="204" spans="1:15">
      <c r="A204" s="95" t="s">
        <v>138</v>
      </c>
      <c r="B204" s="27"/>
      <c r="C204" s="27"/>
      <c r="D204" s="290"/>
      <c r="E204" s="54"/>
      <c r="F204" s="54"/>
      <c r="G204" s="54"/>
      <c r="H204" s="54"/>
      <c r="I204" s="54"/>
      <c r="J204" s="54"/>
      <c r="K204" s="80">
        <f>B204*C204</f>
        <v>0</v>
      </c>
      <c r="L204" s="82"/>
      <c r="N204" s="3"/>
      <c r="O204" s="3"/>
    </row>
    <row r="205" spans="1:15">
      <c r="A205" s="97" t="s">
        <v>242</v>
      </c>
      <c r="B205" s="27">
        <v>0</v>
      </c>
      <c r="C205" s="27">
        <v>10</v>
      </c>
      <c r="D205" s="290"/>
      <c r="E205" s="54"/>
      <c r="F205" s="54"/>
      <c r="G205" s="54"/>
      <c r="H205" s="54"/>
      <c r="I205" s="54"/>
      <c r="J205" s="54"/>
      <c r="K205" s="80">
        <f>B205*C205</f>
        <v>0</v>
      </c>
      <c r="L205" s="82"/>
      <c r="N205" s="3"/>
      <c r="O205" s="3"/>
    </row>
    <row r="206" spans="1:15" ht="15.6">
      <c r="A206" s="97" t="s">
        <v>149</v>
      </c>
      <c r="B206" s="50"/>
      <c r="C206" s="50"/>
      <c r="D206" s="54"/>
      <c r="E206" s="54"/>
      <c r="F206" s="54"/>
      <c r="G206" s="54"/>
      <c r="H206" s="54"/>
      <c r="I206" s="54"/>
      <c r="J206" s="54"/>
      <c r="K206" s="80">
        <f>B206*C206</f>
        <v>0</v>
      </c>
      <c r="L206" s="82"/>
    </row>
    <row r="207" spans="1:15">
      <c r="A207" s="110" t="s">
        <v>250</v>
      </c>
      <c r="B207" s="83"/>
      <c r="C207" s="83"/>
      <c r="D207" s="83"/>
      <c r="E207" s="83"/>
      <c r="F207" s="83"/>
      <c r="G207" s="83"/>
      <c r="H207" s="83"/>
      <c r="I207" s="83"/>
      <c r="J207" s="83"/>
      <c r="K207" s="357">
        <f>SUM(K173:K192,K194:K201,K203:K206)</f>
        <v>0</v>
      </c>
      <c r="L207" s="82"/>
    </row>
    <row r="208" spans="1:15" s="253" customFormat="1">
      <c r="A208" s="329"/>
      <c r="B208" s="330"/>
      <c r="C208" s="330"/>
      <c r="D208" s="330"/>
      <c r="E208" s="330"/>
      <c r="F208" s="330"/>
      <c r="G208" s="330"/>
      <c r="H208" s="330"/>
      <c r="I208" s="330"/>
      <c r="J208" s="330"/>
      <c r="K208" s="328"/>
      <c r="L208" s="251"/>
    </row>
    <row r="209" spans="1:12">
      <c r="A209" s="254" t="s">
        <v>254</v>
      </c>
      <c r="B209" s="255"/>
      <c r="C209" s="255"/>
      <c r="D209" s="255"/>
      <c r="E209" s="255"/>
      <c r="F209" s="255"/>
      <c r="G209" s="255"/>
      <c r="H209" s="255"/>
      <c r="I209" s="255"/>
      <c r="J209" s="255"/>
      <c r="K209" s="256"/>
      <c r="L209" s="82"/>
    </row>
    <row r="210" spans="1:12">
      <c r="A210" s="142" t="s">
        <v>84</v>
      </c>
      <c r="B210" s="143" t="s">
        <v>335</v>
      </c>
      <c r="C210" s="143" t="s">
        <v>264</v>
      </c>
      <c r="D210" s="143"/>
      <c r="E210" s="144"/>
      <c r="F210" s="145"/>
      <c r="G210" s="145"/>
      <c r="H210" s="144"/>
      <c r="I210" s="143"/>
      <c r="J210" s="146"/>
      <c r="K210" s="182" t="s">
        <v>7</v>
      </c>
    </row>
    <row r="211" spans="1:12">
      <c r="A211" s="95" t="s">
        <v>302</v>
      </c>
      <c r="B211" s="52">
        <v>0</v>
      </c>
      <c r="C211" s="52">
        <v>0</v>
      </c>
      <c r="D211" s="74"/>
      <c r="E211" s="75"/>
      <c r="F211" s="344"/>
      <c r="G211" s="344"/>
      <c r="H211" s="75"/>
      <c r="I211" s="74"/>
      <c r="J211" s="9"/>
      <c r="K211" s="80">
        <f>B211*C211</f>
        <v>0</v>
      </c>
    </row>
    <row r="212" spans="1:12">
      <c r="A212" s="95" t="s">
        <v>303</v>
      </c>
      <c r="B212" s="52">
        <v>0</v>
      </c>
      <c r="C212" s="52">
        <v>0</v>
      </c>
      <c r="D212" s="74"/>
      <c r="E212" s="75"/>
      <c r="F212" s="344"/>
      <c r="G212" s="344"/>
      <c r="H212" s="75"/>
      <c r="I212" s="74"/>
      <c r="J212" s="9"/>
      <c r="K212" s="80">
        <f>B212*C212</f>
        <v>0</v>
      </c>
    </row>
    <row r="213" spans="1:12" ht="28.8">
      <c r="A213" s="132" t="s">
        <v>298</v>
      </c>
      <c r="B213" s="312" t="s">
        <v>176</v>
      </c>
      <c r="C213" s="312" t="s">
        <v>175</v>
      </c>
      <c r="D213" s="312" t="s">
        <v>177</v>
      </c>
      <c r="E213" s="134" t="s">
        <v>253</v>
      </c>
      <c r="F213" s="348" t="s">
        <v>318</v>
      </c>
      <c r="G213" s="348" t="s">
        <v>359</v>
      </c>
      <c r="H213" s="134" t="s">
        <v>178</v>
      </c>
      <c r="I213" s="312" t="s">
        <v>189</v>
      </c>
      <c r="J213" s="315" t="s">
        <v>190</v>
      </c>
      <c r="K213" s="378" t="s">
        <v>7</v>
      </c>
    </row>
    <row r="214" spans="1:12">
      <c r="A214" s="111" t="s">
        <v>86</v>
      </c>
      <c r="B214" s="327"/>
      <c r="C214" s="327"/>
      <c r="D214" s="327"/>
      <c r="E214" s="327"/>
      <c r="F214" s="290"/>
      <c r="G214" s="290"/>
      <c r="H214" s="74"/>
      <c r="I214" s="290"/>
      <c r="J214" s="316"/>
      <c r="K214" s="379"/>
      <c r="L214" s="200"/>
    </row>
    <row r="215" spans="1:12">
      <c r="A215" s="97" t="s">
        <v>304</v>
      </c>
      <c r="B215" s="27">
        <v>0</v>
      </c>
      <c r="C215" s="27">
        <v>0</v>
      </c>
      <c r="D215" s="27">
        <v>0</v>
      </c>
      <c r="E215" s="27">
        <v>0</v>
      </c>
      <c r="F215" s="27">
        <v>0</v>
      </c>
      <c r="G215" s="27"/>
      <c r="H215" s="422" t="e">
        <f>F215/G215</f>
        <v>#DIV/0!</v>
      </c>
      <c r="I215" s="27">
        <v>65</v>
      </c>
      <c r="J215" s="7"/>
      <c r="K215" s="324" t="e">
        <f>H215*J215</f>
        <v>#DIV/0!</v>
      </c>
      <c r="L215" s="201"/>
    </row>
    <row r="216" spans="1:12">
      <c r="A216" s="97" t="s">
        <v>305</v>
      </c>
      <c r="B216" s="27">
        <v>0</v>
      </c>
      <c r="C216" s="27">
        <v>0</v>
      </c>
      <c r="D216" s="27">
        <v>0</v>
      </c>
      <c r="E216" s="27">
        <v>0</v>
      </c>
      <c r="F216" s="27">
        <v>0</v>
      </c>
      <c r="G216" s="27"/>
      <c r="H216" s="422" t="e">
        <f>F216/G216</f>
        <v>#DIV/0!</v>
      </c>
      <c r="I216" s="27">
        <v>65</v>
      </c>
      <c r="J216" s="7"/>
      <c r="K216" s="324" t="e">
        <f t="shared" ref="K216:K223" si="10">H216*J216</f>
        <v>#DIV/0!</v>
      </c>
      <c r="L216" s="202"/>
    </row>
    <row r="217" spans="1:12">
      <c r="A217" s="97" t="s">
        <v>306</v>
      </c>
      <c r="B217" s="27">
        <v>0</v>
      </c>
      <c r="C217" s="27">
        <v>0</v>
      </c>
      <c r="D217" s="27">
        <v>0</v>
      </c>
      <c r="E217" s="27">
        <v>0</v>
      </c>
      <c r="F217" s="27">
        <v>0</v>
      </c>
      <c r="G217" s="27"/>
      <c r="H217" s="422" t="e">
        <f t="shared" ref="H217:H223" si="11">F217/G217</f>
        <v>#DIV/0!</v>
      </c>
      <c r="I217" s="27">
        <v>65</v>
      </c>
      <c r="J217" s="7"/>
      <c r="K217" s="324" t="e">
        <f t="shared" si="10"/>
        <v>#DIV/0!</v>
      </c>
      <c r="L217" s="203"/>
    </row>
    <row r="218" spans="1:12" ht="15.6">
      <c r="A218" s="15" t="s">
        <v>306</v>
      </c>
      <c r="B218" s="27">
        <v>0</v>
      </c>
      <c r="C218" s="27">
        <v>0</v>
      </c>
      <c r="D218" s="27">
        <v>0</v>
      </c>
      <c r="E218" s="27">
        <v>0</v>
      </c>
      <c r="F218" s="27">
        <v>0</v>
      </c>
      <c r="G218" s="27"/>
      <c r="H218" s="422" t="e">
        <f t="shared" si="11"/>
        <v>#DIV/0!</v>
      </c>
      <c r="I218" s="27">
        <v>65</v>
      </c>
      <c r="J218" s="7"/>
      <c r="K218" s="324" t="e">
        <f t="shared" si="10"/>
        <v>#DIV/0!</v>
      </c>
      <c r="L218" s="204"/>
    </row>
    <row r="219" spans="1:12">
      <c r="A219" s="15" t="s">
        <v>87</v>
      </c>
      <c r="B219" s="27">
        <v>0</v>
      </c>
      <c r="C219" s="27">
        <v>0</v>
      </c>
      <c r="D219" s="27">
        <v>0</v>
      </c>
      <c r="E219" s="27">
        <v>0</v>
      </c>
      <c r="F219" s="27">
        <v>0</v>
      </c>
      <c r="G219" s="27"/>
      <c r="H219" s="422" t="e">
        <f t="shared" si="11"/>
        <v>#DIV/0!</v>
      </c>
      <c r="I219" s="27">
        <v>65</v>
      </c>
      <c r="J219" s="7"/>
      <c r="K219" s="324" t="e">
        <f t="shared" si="10"/>
        <v>#DIV/0!</v>
      </c>
      <c r="L219" s="205"/>
    </row>
    <row r="220" spans="1:12" ht="15.6" customHeight="1">
      <c r="A220" s="112" t="s">
        <v>88</v>
      </c>
      <c r="B220" s="27">
        <v>0</v>
      </c>
      <c r="C220" s="27">
        <v>0</v>
      </c>
      <c r="D220" s="27">
        <v>0</v>
      </c>
      <c r="E220" s="27">
        <v>0</v>
      </c>
      <c r="F220" s="27">
        <v>0</v>
      </c>
      <c r="G220" s="27"/>
      <c r="H220" s="422" t="e">
        <f t="shared" si="11"/>
        <v>#DIV/0!</v>
      </c>
      <c r="I220" s="27">
        <v>65</v>
      </c>
      <c r="J220" s="316"/>
      <c r="K220" s="324" t="e">
        <f t="shared" si="10"/>
        <v>#DIV/0!</v>
      </c>
      <c r="L220" s="206"/>
    </row>
    <row r="221" spans="1:12">
      <c r="A221" s="97" t="s">
        <v>89</v>
      </c>
      <c r="B221" s="27">
        <v>0</v>
      </c>
      <c r="C221" s="27">
        <v>0</v>
      </c>
      <c r="D221" s="27">
        <v>0</v>
      </c>
      <c r="E221" s="27">
        <v>0</v>
      </c>
      <c r="F221" s="27">
        <v>0</v>
      </c>
      <c r="G221" s="27"/>
      <c r="H221" s="422" t="e">
        <f t="shared" si="11"/>
        <v>#DIV/0!</v>
      </c>
      <c r="I221" s="27">
        <v>65</v>
      </c>
      <c r="J221" s="7"/>
      <c r="K221" s="324" t="e">
        <f t="shared" si="10"/>
        <v>#DIV/0!</v>
      </c>
    </row>
    <row r="222" spans="1:12">
      <c r="A222" s="97" t="s">
        <v>90</v>
      </c>
      <c r="B222" s="27">
        <v>0</v>
      </c>
      <c r="C222" s="27">
        <v>0</v>
      </c>
      <c r="D222" s="27">
        <v>0</v>
      </c>
      <c r="E222" s="27">
        <v>0</v>
      </c>
      <c r="F222" s="27">
        <v>0</v>
      </c>
      <c r="G222" s="27"/>
      <c r="H222" s="422" t="e">
        <f t="shared" si="11"/>
        <v>#DIV/0!</v>
      </c>
      <c r="I222" s="27">
        <v>65</v>
      </c>
      <c r="J222" s="7"/>
      <c r="K222" s="324" t="e">
        <f t="shared" si="10"/>
        <v>#DIV/0!</v>
      </c>
    </row>
    <row r="223" spans="1:12">
      <c r="A223" s="97" t="s">
        <v>319</v>
      </c>
      <c r="B223" s="27">
        <v>0</v>
      </c>
      <c r="C223" s="27">
        <v>0</v>
      </c>
      <c r="D223" s="27">
        <v>0</v>
      </c>
      <c r="E223" s="27">
        <v>0</v>
      </c>
      <c r="F223" s="27">
        <v>0</v>
      </c>
      <c r="G223" s="27"/>
      <c r="H223" s="422" t="e">
        <f t="shared" si="11"/>
        <v>#DIV/0!</v>
      </c>
      <c r="I223" s="27">
        <v>65</v>
      </c>
      <c r="J223" s="7"/>
      <c r="K223" s="324" t="e">
        <f t="shared" si="10"/>
        <v>#DIV/0!</v>
      </c>
    </row>
    <row r="224" spans="1:12">
      <c r="A224" s="165" t="s">
        <v>7</v>
      </c>
      <c r="B224" s="240"/>
      <c r="C224" s="240"/>
      <c r="D224" s="240"/>
      <c r="E224" s="240"/>
      <c r="F224" s="240"/>
      <c r="G224" s="240"/>
      <c r="H224" s="240"/>
      <c r="I224" s="240"/>
      <c r="J224" s="241"/>
      <c r="K224" s="349" t="e">
        <f>SUM(K215:K223)</f>
        <v>#DIV/0!</v>
      </c>
    </row>
    <row r="225" spans="1:12" hidden="1">
      <c r="A225" s="239" t="s">
        <v>91</v>
      </c>
      <c r="B225" s="74" t="s">
        <v>176</v>
      </c>
      <c r="C225" s="74" t="s">
        <v>175</v>
      </c>
      <c r="D225" s="74" t="s">
        <v>177</v>
      </c>
      <c r="E225" s="74" t="s">
        <v>191</v>
      </c>
      <c r="F225" s="74" t="s">
        <v>85</v>
      </c>
      <c r="G225" s="74"/>
      <c r="H225" s="75" t="s">
        <v>178</v>
      </c>
      <c r="I225" s="74" t="s">
        <v>189</v>
      </c>
      <c r="J225" s="9" t="s">
        <v>190</v>
      </c>
      <c r="K225" s="238" t="s">
        <v>7</v>
      </c>
      <c r="L225" s="216"/>
    </row>
    <row r="226" spans="1:12" ht="15.6" hidden="1">
      <c r="A226" s="112" t="s">
        <v>92</v>
      </c>
      <c r="B226" s="50">
        <v>32</v>
      </c>
      <c r="C226" s="50">
        <v>32</v>
      </c>
      <c r="D226" s="50">
        <v>64</v>
      </c>
      <c r="E226" s="116">
        <v>0</v>
      </c>
      <c r="F226" s="116">
        <f>E226/2</f>
        <v>0</v>
      </c>
      <c r="G226" s="116"/>
      <c r="H226" s="61">
        <f>F226/26</f>
        <v>0</v>
      </c>
      <c r="I226" s="50">
        <v>65</v>
      </c>
      <c r="J226" s="7">
        <v>115</v>
      </c>
      <c r="K226" s="14">
        <f>H226*J226</f>
        <v>0</v>
      </c>
      <c r="L226" s="217"/>
    </row>
    <row r="227" spans="1:12" hidden="1">
      <c r="A227" s="112" t="s">
        <v>93</v>
      </c>
      <c r="B227" s="50"/>
      <c r="C227" s="50"/>
      <c r="D227" s="50"/>
      <c r="E227" s="116"/>
      <c r="F227" s="116"/>
      <c r="G227" s="116"/>
      <c r="H227" s="54"/>
      <c r="I227" s="54"/>
      <c r="J227" s="7"/>
      <c r="K227" s="14">
        <f t="shared" ref="K227:K235" si="12">H227*J227</f>
        <v>0</v>
      </c>
      <c r="L227" s="202"/>
    </row>
    <row r="228" spans="1:12" hidden="1">
      <c r="A228" s="147" t="s">
        <v>206</v>
      </c>
      <c r="B228" s="148"/>
      <c r="C228" s="148"/>
      <c r="D228" s="148"/>
      <c r="E228" s="149">
        <v>0</v>
      </c>
      <c r="F228" s="149">
        <f>E228/2</f>
        <v>0</v>
      </c>
      <c r="G228" s="149"/>
      <c r="H228" s="150">
        <f>F228/1000</f>
        <v>0</v>
      </c>
      <c r="I228" s="183"/>
      <c r="J228" s="151"/>
      <c r="K228" s="14">
        <f>H228*J228</f>
        <v>0</v>
      </c>
      <c r="L228" s="202"/>
    </row>
    <row r="229" spans="1:12" hidden="1">
      <c r="A229" s="112" t="s">
        <v>94</v>
      </c>
      <c r="B229" s="50"/>
      <c r="C229" s="50"/>
      <c r="D229" s="50"/>
      <c r="E229" s="50"/>
      <c r="F229" s="54"/>
      <c r="G229" s="54"/>
      <c r="H229" s="50"/>
      <c r="I229" s="50"/>
      <c r="J229" s="7"/>
      <c r="K229" s="14">
        <f t="shared" si="12"/>
        <v>0</v>
      </c>
      <c r="L229" s="202"/>
    </row>
    <row r="230" spans="1:12" hidden="1">
      <c r="A230" s="112" t="s">
        <v>181</v>
      </c>
      <c r="B230" s="50"/>
      <c r="C230" s="50"/>
      <c r="D230" s="50"/>
      <c r="E230" s="54"/>
      <c r="F230" s="54"/>
      <c r="G230" s="54"/>
      <c r="H230" s="54"/>
      <c r="I230" s="54"/>
      <c r="J230" s="7"/>
      <c r="K230" s="14">
        <f t="shared" si="12"/>
        <v>0</v>
      </c>
    </row>
    <row r="231" spans="1:12" hidden="1">
      <c r="A231" s="112" t="s">
        <v>95</v>
      </c>
      <c r="B231" s="50"/>
      <c r="C231" s="50"/>
      <c r="D231" s="50"/>
      <c r="E231" s="50"/>
      <c r="F231" s="50"/>
      <c r="G231" s="50"/>
      <c r="H231" s="50"/>
      <c r="I231" s="50"/>
      <c r="J231" s="7"/>
      <c r="K231" s="14">
        <f t="shared" si="12"/>
        <v>0</v>
      </c>
    </row>
    <row r="232" spans="1:12" hidden="1">
      <c r="A232" s="112" t="s">
        <v>96</v>
      </c>
      <c r="B232" s="50"/>
      <c r="C232" s="50"/>
      <c r="D232" s="50"/>
      <c r="E232" s="50"/>
      <c r="F232" s="50"/>
      <c r="G232" s="50"/>
      <c r="H232" s="50"/>
      <c r="I232" s="50"/>
      <c r="J232" s="7"/>
      <c r="K232" s="14">
        <f t="shared" si="12"/>
        <v>0</v>
      </c>
    </row>
    <row r="233" spans="1:12" hidden="1">
      <c r="A233" s="112" t="s">
        <v>97</v>
      </c>
      <c r="B233" s="50"/>
      <c r="C233" s="50"/>
      <c r="D233" s="50"/>
      <c r="E233" s="50"/>
      <c r="F233" s="50"/>
      <c r="G233" s="50"/>
      <c r="H233" s="50"/>
      <c r="I233" s="50"/>
      <c r="J233" s="7"/>
      <c r="K233" s="14">
        <f t="shared" si="12"/>
        <v>0</v>
      </c>
    </row>
    <row r="234" spans="1:12" ht="14.4" hidden="1" customHeight="1">
      <c r="A234" s="112" t="s">
        <v>98</v>
      </c>
      <c r="B234" s="50"/>
      <c r="C234" s="50"/>
      <c r="D234" s="50"/>
      <c r="E234" s="50"/>
      <c r="F234" s="50"/>
      <c r="G234" s="50"/>
      <c r="H234" s="50"/>
      <c r="I234" s="50"/>
      <c r="J234" s="7"/>
      <c r="K234" s="14">
        <f t="shared" si="12"/>
        <v>0</v>
      </c>
    </row>
    <row r="235" spans="1:12" hidden="1">
      <c r="A235" s="112" t="s">
        <v>99</v>
      </c>
      <c r="B235" s="50"/>
      <c r="C235" s="50"/>
      <c r="D235" s="50"/>
      <c r="E235" s="50"/>
      <c r="F235" s="50"/>
      <c r="G235" s="50"/>
      <c r="H235" s="50"/>
      <c r="I235" s="50"/>
      <c r="J235" s="7"/>
      <c r="K235" s="14">
        <f t="shared" si="12"/>
        <v>0</v>
      </c>
    </row>
    <row r="236" spans="1:12" hidden="1">
      <c r="A236" s="331" t="s">
        <v>7</v>
      </c>
      <c r="B236" s="69"/>
      <c r="C236" s="332"/>
      <c r="D236" s="332"/>
      <c r="E236" s="69"/>
      <c r="F236" s="69"/>
      <c r="G236" s="69"/>
      <c r="H236" s="69"/>
      <c r="I236" s="69"/>
      <c r="J236" s="277"/>
      <c r="K236" s="333">
        <f>SUM(K226:K235)</f>
        <v>0</v>
      </c>
    </row>
    <row r="237" spans="1:12">
      <c r="A237" s="338" t="s">
        <v>299</v>
      </c>
      <c r="B237" s="339"/>
      <c r="C237" s="163"/>
      <c r="D237" s="163"/>
      <c r="E237" s="339"/>
      <c r="F237" s="339"/>
      <c r="G237" s="339"/>
      <c r="H237" s="339"/>
      <c r="I237" s="339"/>
      <c r="J237" s="340"/>
      <c r="K237" s="341"/>
    </row>
    <row r="238" spans="1:12">
      <c r="A238" s="350" t="s">
        <v>307</v>
      </c>
      <c r="B238" s="298">
        <v>0</v>
      </c>
      <c r="C238" s="298">
        <v>0</v>
      </c>
      <c r="D238" s="298">
        <v>0</v>
      </c>
      <c r="E238" s="298">
        <v>0</v>
      </c>
      <c r="F238" s="298">
        <v>0</v>
      </c>
      <c r="G238" s="298"/>
      <c r="H238" s="48" t="e">
        <f>F238/G238</f>
        <v>#DIV/0!</v>
      </c>
      <c r="I238" s="298">
        <v>65</v>
      </c>
      <c r="J238" s="316"/>
      <c r="K238" s="352" t="e">
        <f>H238*J238</f>
        <v>#DIV/0!</v>
      </c>
    </row>
    <row r="239" spans="1:12">
      <c r="A239" s="350" t="s">
        <v>308</v>
      </c>
      <c r="B239" s="298">
        <v>0</v>
      </c>
      <c r="C239" s="298">
        <v>0</v>
      </c>
      <c r="D239" s="298">
        <v>0</v>
      </c>
      <c r="E239" s="298">
        <v>0</v>
      </c>
      <c r="F239" s="298">
        <v>0</v>
      </c>
      <c r="G239" s="298"/>
      <c r="H239" s="48" t="e">
        <f t="shared" ref="H239:H247" si="13">F239/G239</f>
        <v>#DIV/0!</v>
      </c>
      <c r="I239" s="298"/>
      <c r="J239" s="316"/>
      <c r="K239" s="352" t="e">
        <f t="shared" ref="K239:K247" si="14">H239*J239</f>
        <v>#DIV/0!</v>
      </c>
    </row>
    <row r="240" spans="1:12">
      <c r="A240" s="350" t="s">
        <v>309</v>
      </c>
      <c r="B240" s="298">
        <v>0</v>
      </c>
      <c r="C240" s="298">
        <v>0</v>
      </c>
      <c r="D240" s="298">
        <v>0</v>
      </c>
      <c r="E240" s="298">
        <v>0</v>
      </c>
      <c r="F240" s="298">
        <v>0</v>
      </c>
      <c r="G240" s="298"/>
      <c r="H240" s="48" t="e">
        <f t="shared" si="13"/>
        <v>#DIV/0!</v>
      </c>
      <c r="I240" s="298"/>
      <c r="J240" s="316"/>
      <c r="K240" s="352" t="e">
        <f t="shared" si="14"/>
        <v>#DIV/0!</v>
      </c>
    </row>
    <row r="241" spans="1:11">
      <c r="A241" s="350" t="s">
        <v>310</v>
      </c>
      <c r="B241" s="298">
        <v>0</v>
      </c>
      <c r="C241" s="298">
        <v>0</v>
      </c>
      <c r="D241" s="298">
        <v>0</v>
      </c>
      <c r="E241" s="298">
        <v>0</v>
      </c>
      <c r="F241" s="298">
        <v>0</v>
      </c>
      <c r="G241" s="298"/>
      <c r="H241" s="48" t="e">
        <f t="shared" si="13"/>
        <v>#DIV/0!</v>
      </c>
      <c r="I241" s="298"/>
      <c r="J241" s="316"/>
      <c r="K241" s="352" t="e">
        <f>H241*J241</f>
        <v>#DIV/0!</v>
      </c>
    </row>
    <row r="242" spans="1:11">
      <c r="A242" s="350" t="s">
        <v>311</v>
      </c>
      <c r="B242" s="298">
        <v>0</v>
      </c>
      <c r="C242" s="298">
        <v>0</v>
      </c>
      <c r="D242" s="298">
        <v>0</v>
      </c>
      <c r="E242" s="298">
        <v>0</v>
      </c>
      <c r="F242" s="298">
        <v>0</v>
      </c>
      <c r="G242" s="298"/>
      <c r="H242" s="48" t="e">
        <f t="shared" si="13"/>
        <v>#DIV/0!</v>
      </c>
      <c r="I242" s="298"/>
      <c r="J242" s="316"/>
      <c r="K242" s="352" t="e">
        <f t="shared" si="14"/>
        <v>#DIV/0!</v>
      </c>
    </row>
    <row r="243" spans="1:11">
      <c r="A243" s="350" t="s">
        <v>312</v>
      </c>
      <c r="B243" s="298">
        <v>0</v>
      </c>
      <c r="C243" s="298">
        <v>0</v>
      </c>
      <c r="D243" s="298">
        <v>0</v>
      </c>
      <c r="E243" s="298">
        <v>0</v>
      </c>
      <c r="F243" s="298">
        <v>0</v>
      </c>
      <c r="G243" s="298"/>
      <c r="H243" s="48" t="e">
        <f t="shared" si="13"/>
        <v>#DIV/0!</v>
      </c>
      <c r="I243" s="298"/>
      <c r="J243" s="316"/>
      <c r="K243" s="352" t="e">
        <f t="shared" si="14"/>
        <v>#DIV/0!</v>
      </c>
    </row>
    <row r="244" spans="1:11">
      <c r="A244" s="350" t="s">
        <v>313</v>
      </c>
      <c r="B244" s="298">
        <v>0</v>
      </c>
      <c r="C244" s="298">
        <v>0</v>
      </c>
      <c r="D244" s="298">
        <v>0</v>
      </c>
      <c r="E244" s="298">
        <v>0</v>
      </c>
      <c r="F244" s="298">
        <v>0</v>
      </c>
      <c r="G244" s="298"/>
      <c r="H244" s="48" t="e">
        <f t="shared" si="13"/>
        <v>#DIV/0!</v>
      </c>
      <c r="I244" s="298"/>
      <c r="J244" s="316"/>
      <c r="K244" s="352" t="e">
        <f t="shared" si="14"/>
        <v>#DIV/0!</v>
      </c>
    </row>
    <row r="245" spans="1:11">
      <c r="A245" s="350" t="s">
        <v>314</v>
      </c>
      <c r="B245" s="298">
        <v>0</v>
      </c>
      <c r="C245" s="298">
        <v>0</v>
      </c>
      <c r="D245" s="298">
        <v>0</v>
      </c>
      <c r="E245" s="298">
        <v>0</v>
      </c>
      <c r="F245" s="298">
        <v>0</v>
      </c>
      <c r="G245" s="298"/>
      <c r="H245" s="48" t="e">
        <f t="shared" si="13"/>
        <v>#DIV/0!</v>
      </c>
      <c r="I245" s="298"/>
      <c r="J245" s="316"/>
      <c r="K245" s="352" t="e">
        <f t="shared" si="14"/>
        <v>#DIV/0!</v>
      </c>
    </row>
    <row r="246" spans="1:11">
      <c r="A246" s="350" t="s">
        <v>320</v>
      </c>
      <c r="B246" s="298">
        <v>0</v>
      </c>
      <c r="C246" s="298">
        <v>0</v>
      </c>
      <c r="D246" s="298">
        <v>0</v>
      </c>
      <c r="E246" s="298">
        <v>0</v>
      </c>
      <c r="F246" s="298">
        <v>0</v>
      </c>
      <c r="G246" s="298"/>
      <c r="H246" s="48" t="e">
        <f t="shared" si="13"/>
        <v>#DIV/0!</v>
      </c>
      <c r="I246" s="298"/>
      <c r="J246" s="316"/>
      <c r="K246" s="352" t="e">
        <f t="shared" si="14"/>
        <v>#DIV/0!</v>
      </c>
    </row>
    <row r="247" spans="1:11">
      <c r="A247" s="350" t="s">
        <v>321</v>
      </c>
      <c r="B247" s="298">
        <v>0</v>
      </c>
      <c r="C247" s="298">
        <v>0</v>
      </c>
      <c r="D247" s="298">
        <v>0</v>
      </c>
      <c r="E247" s="298">
        <v>0</v>
      </c>
      <c r="F247" s="298">
        <v>0</v>
      </c>
      <c r="G247" s="298"/>
      <c r="H247" s="48" t="e">
        <f t="shared" si="13"/>
        <v>#DIV/0!</v>
      </c>
      <c r="I247" s="298"/>
      <c r="J247" s="316"/>
      <c r="K247" s="352" t="e">
        <f t="shared" si="14"/>
        <v>#DIV/0!</v>
      </c>
    </row>
    <row r="248" spans="1:11">
      <c r="A248" s="334" t="s">
        <v>7</v>
      </c>
      <c r="B248" s="335"/>
      <c r="C248" s="336"/>
      <c r="D248" s="336"/>
      <c r="E248" s="335"/>
      <c r="F248" s="335"/>
      <c r="G248" s="335"/>
      <c r="H248" s="335"/>
      <c r="I248" s="335"/>
      <c r="J248" s="337"/>
      <c r="K248" s="353" t="e">
        <f>SUM(K238:K247)</f>
        <v>#DIV/0!</v>
      </c>
    </row>
    <row r="249" spans="1:11">
      <c r="A249" s="338" t="s">
        <v>300</v>
      </c>
      <c r="B249" s="339"/>
      <c r="C249" s="163"/>
      <c r="D249" s="163"/>
      <c r="E249" s="339"/>
      <c r="F249" s="339"/>
      <c r="G249" s="339"/>
      <c r="H249" s="339"/>
      <c r="I249" s="339"/>
      <c r="J249" s="340"/>
      <c r="K249" s="341"/>
    </row>
    <row r="250" spans="1:11">
      <c r="A250" s="350" t="s">
        <v>315</v>
      </c>
      <c r="B250" s="48">
        <v>0</v>
      </c>
      <c r="C250" s="48">
        <v>0</v>
      </c>
      <c r="D250" s="48">
        <v>0</v>
      </c>
      <c r="E250" s="48">
        <v>0</v>
      </c>
      <c r="F250" s="48">
        <v>0</v>
      </c>
      <c r="G250" s="48"/>
      <c r="H250" s="48" t="e">
        <f>F250/G250</f>
        <v>#DIV/0!</v>
      </c>
      <c r="I250" s="48"/>
      <c r="J250" s="6"/>
      <c r="K250" s="352" t="e">
        <f>H250*J250</f>
        <v>#DIV/0!</v>
      </c>
    </row>
    <row r="251" spans="1:11">
      <c r="A251" s="350" t="s">
        <v>316</v>
      </c>
      <c r="B251" s="48">
        <v>0</v>
      </c>
      <c r="C251" s="48">
        <v>0</v>
      </c>
      <c r="D251" s="48">
        <v>0</v>
      </c>
      <c r="E251" s="48">
        <v>0</v>
      </c>
      <c r="F251" s="48">
        <v>0</v>
      </c>
      <c r="G251" s="48"/>
      <c r="H251" s="48" t="e">
        <f t="shared" ref="H251:H257" si="15">F251/G251</f>
        <v>#DIV/0!</v>
      </c>
      <c r="I251" s="48"/>
      <c r="J251" s="6"/>
      <c r="K251" s="352" t="e">
        <f t="shared" ref="K251:K257" si="16">H251*J251</f>
        <v>#DIV/0!</v>
      </c>
    </row>
    <row r="252" spans="1:11">
      <c r="A252" s="350" t="s">
        <v>317</v>
      </c>
      <c r="B252" s="48">
        <v>0</v>
      </c>
      <c r="C252" s="48">
        <v>0</v>
      </c>
      <c r="D252" s="48">
        <v>0</v>
      </c>
      <c r="E252" s="48">
        <v>0</v>
      </c>
      <c r="F252" s="48">
        <v>0</v>
      </c>
      <c r="G252" s="48"/>
      <c r="H252" s="48" t="e">
        <f t="shared" si="15"/>
        <v>#DIV/0!</v>
      </c>
      <c r="I252" s="48"/>
      <c r="J252" s="6"/>
      <c r="K252" s="352" t="e">
        <f t="shared" si="16"/>
        <v>#DIV/0!</v>
      </c>
    </row>
    <row r="253" spans="1:11">
      <c r="A253" s="350" t="s">
        <v>87</v>
      </c>
      <c r="B253" s="48">
        <v>0</v>
      </c>
      <c r="C253" s="48">
        <v>0</v>
      </c>
      <c r="D253" s="48">
        <v>0</v>
      </c>
      <c r="E253" s="48">
        <v>0</v>
      </c>
      <c r="F253" s="48">
        <v>0</v>
      </c>
      <c r="G253" s="48"/>
      <c r="H253" s="48" t="e">
        <f t="shared" si="15"/>
        <v>#DIV/0!</v>
      </c>
      <c r="I253" s="48"/>
      <c r="J253" s="6"/>
      <c r="K253" s="352" t="e">
        <f t="shared" si="16"/>
        <v>#DIV/0!</v>
      </c>
    </row>
    <row r="254" spans="1:11">
      <c r="A254" s="350" t="s">
        <v>88</v>
      </c>
      <c r="B254" s="48">
        <v>0</v>
      </c>
      <c r="C254" s="48">
        <v>0</v>
      </c>
      <c r="D254" s="48">
        <v>0</v>
      </c>
      <c r="E254" s="48">
        <v>0</v>
      </c>
      <c r="F254" s="48">
        <v>0</v>
      </c>
      <c r="G254" s="48"/>
      <c r="H254" s="48" t="e">
        <f t="shared" si="15"/>
        <v>#DIV/0!</v>
      </c>
      <c r="I254" s="48"/>
      <c r="J254" s="6"/>
      <c r="K254" s="352" t="e">
        <f t="shared" si="16"/>
        <v>#DIV/0!</v>
      </c>
    </row>
    <row r="255" spans="1:11">
      <c r="A255" s="350" t="s">
        <v>89</v>
      </c>
      <c r="B255" s="48">
        <v>0</v>
      </c>
      <c r="C255" s="48">
        <v>0</v>
      </c>
      <c r="D255" s="48">
        <v>0</v>
      </c>
      <c r="E255" s="48">
        <v>0</v>
      </c>
      <c r="F255" s="48">
        <v>0</v>
      </c>
      <c r="G255" s="48"/>
      <c r="H255" s="48" t="e">
        <f t="shared" si="15"/>
        <v>#DIV/0!</v>
      </c>
      <c r="I255" s="48"/>
      <c r="J255" s="6"/>
      <c r="K255" s="352" t="e">
        <f t="shared" si="16"/>
        <v>#DIV/0!</v>
      </c>
    </row>
    <row r="256" spans="1:11">
      <c r="A256" s="350" t="s">
        <v>322</v>
      </c>
      <c r="B256" s="48">
        <v>0</v>
      </c>
      <c r="C256" s="48">
        <v>0</v>
      </c>
      <c r="D256" s="48">
        <v>0</v>
      </c>
      <c r="E256" s="48">
        <v>0</v>
      </c>
      <c r="F256" s="48">
        <v>0</v>
      </c>
      <c r="G256" s="48"/>
      <c r="H256" s="48" t="e">
        <f t="shared" si="15"/>
        <v>#DIV/0!</v>
      </c>
      <c r="I256" s="48"/>
      <c r="J256" s="6"/>
      <c r="K256" s="352" t="e">
        <f t="shared" si="16"/>
        <v>#DIV/0!</v>
      </c>
    </row>
    <row r="257" spans="1:11">
      <c r="A257" s="350" t="s">
        <v>323</v>
      </c>
      <c r="B257" s="48">
        <v>0</v>
      </c>
      <c r="C257" s="48">
        <v>0</v>
      </c>
      <c r="D257" s="48">
        <v>0</v>
      </c>
      <c r="E257" s="48">
        <v>0</v>
      </c>
      <c r="F257" s="48">
        <v>0</v>
      </c>
      <c r="G257" s="48"/>
      <c r="H257" s="48" t="e">
        <f t="shared" si="15"/>
        <v>#DIV/0!</v>
      </c>
      <c r="I257" s="48"/>
      <c r="J257" s="6"/>
      <c r="K257" s="352" t="e">
        <f t="shared" si="16"/>
        <v>#DIV/0!</v>
      </c>
    </row>
    <row r="258" spans="1:11">
      <c r="A258" s="345" t="s">
        <v>7</v>
      </c>
      <c r="B258" s="346"/>
      <c r="C258" s="240"/>
      <c r="D258" s="240"/>
      <c r="E258" s="346"/>
      <c r="F258" s="346"/>
      <c r="G258" s="346"/>
      <c r="H258" s="346"/>
      <c r="I258" s="346"/>
      <c r="J258" s="347"/>
      <c r="K258" s="354" t="e">
        <f>SUM(K250:K257)</f>
        <v>#DIV/0!</v>
      </c>
    </row>
    <row r="259" spans="1:11">
      <c r="A259" s="338" t="s">
        <v>301</v>
      </c>
      <c r="B259" s="339"/>
      <c r="C259" s="163"/>
      <c r="D259" s="163"/>
      <c r="E259" s="339"/>
      <c r="F259" s="339"/>
      <c r="G259" s="339"/>
      <c r="H259" s="339"/>
      <c r="I259" s="339"/>
      <c r="J259" s="340"/>
      <c r="K259" s="341"/>
    </row>
    <row r="260" spans="1:11">
      <c r="A260" s="350" t="s">
        <v>92</v>
      </c>
      <c r="B260" s="48">
        <v>0</v>
      </c>
      <c r="C260" s="48">
        <v>0</v>
      </c>
      <c r="D260" s="48">
        <v>0</v>
      </c>
      <c r="E260" s="48">
        <v>0</v>
      </c>
      <c r="F260" s="48">
        <v>0</v>
      </c>
      <c r="G260" s="48"/>
      <c r="H260" s="48" t="e">
        <f>F260/G260</f>
        <v>#DIV/0!</v>
      </c>
      <c r="I260" s="48">
        <v>65</v>
      </c>
      <c r="J260" s="6"/>
      <c r="K260" s="352" t="e">
        <f>H260*J260</f>
        <v>#DIV/0!</v>
      </c>
    </row>
    <row r="261" spans="1:11">
      <c r="A261" s="350" t="s">
        <v>93</v>
      </c>
      <c r="B261" s="48">
        <v>0</v>
      </c>
      <c r="C261" s="48">
        <v>0</v>
      </c>
      <c r="D261" s="48">
        <v>0</v>
      </c>
      <c r="E261" s="48">
        <v>0</v>
      </c>
      <c r="F261" s="48">
        <v>0</v>
      </c>
      <c r="G261" s="48"/>
      <c r="H261" s="48" t="e">
        <f t="shared" ref="H261:H269" si="17">F261/G261</f>
        <v>#DIV/0!</v>
      </c>
      <c r="I261" s="48"/>
      <c r="J261" s="6"/>
      <c r="K261" s="352" t="e">
        <f t="shared" ref="K261:K269" si="18">H261*J261</f>
        <v>#DIV/0!</v>
      </c>
    </row>
    <row r="262" spans="1:11">
      <c r="A262" s="350" t="s">
        <v>206</v>
      </c>
      <c r="B262" s="48">
        <v>0</v>
      </c>
      <c r="C262" s="48">
        <v>0</v>
      </c>
      <c r="D262" s="48">
        <v>0</v>
      </c>
      <c r="E262" s="48">
        <v>0</v>
      </c>
      <c r="F262" s="48">
        <v>0</v>
      </c>
      <c r="G262" s="48"/>
      <c r="H262" s="48" t="e">
        <f t="shared" si="17"/>
        <v>#DIV/0!</v>
      </c>
      <c r="I262" s="48"/>
      <c r="J262" s="6"/>
      <c r="K262" s="352" t="e">
        <f t="shared" si="18"/>
        <v>#DIV/0!</v>
      </c>
    </row>
    <row r="263" spans="1:11">
      <c r="A263" s="350" t="s">
        <v>94</v>
      </c>
      <c r="B263" s="48">
        <v>0</v>
      </c>
      <c r="C263" s="48">
        <v>0</v>
      </c>
      <c r="D263" s="48">
        <v>0</v>
      </c>
      <c r="E263" s="48">
        <v>0</v>
      </c>
      <c r="F263" s="48">
        <v>0</v>
      </c>
      <c r="G263" s="48"/>
      <c r="H263" s="48" t="e">
        <f t="shared" si="17"/>
        <v>#DIV/0!</v>
      </c>
      <c r="I263" s="48"/>
      <c r="J263" s="6"/>
      <c r="K263" s="352" t="e">
        <f t="shared" si="18"/>
        <v>#DIV/0!</v>
      </c>
    </row>
    <row r="264" spans="1:11">
      <c r="A264" s="350" t="s">
        <v>181</v>
      </c>
      <c r="B264" s="48">
        <v>0</v>
      </c>
      <c r="C264" s="48">
        <v>0</v>
      </c>
      <c r="D264" s="48">
        <v>0</v>
      </c>
      <c r="E264" s="48">
        <v>0</v>
      </c>
      <c r="F264" s="48">
        <v>0</v>
      </c>
      <c r="G264" s="48"/>
      <c r="H264" s="48" t="e">
        <f t="shared" si="17"/>
        <v>#DIV/0!</v>
      </c>
      <c r="I264" s="48"/>
      <c r="J264" s="6"/>
      <c r="K264" s="352" t="e">
        <f t="shared" si="18"/>
        <v>#DIV/0!</v>
      </c>
    </row>
    <row r="265" spans="1:11">
      <c r="A265" s="350" t="s">
        <v>95</v>
      </c>
      <c r="B265" s="48">
        <v>0</v>
      </c>
      <c r="C265" s="48">
        <v>0</v>
      </c>
      <c r="D265" s="48">
        <v>0</v>
      </c>
      <c r="E265" s="48">
        <v>0</v>
      </c>
      <c r="F265" s="48">
        <v>0</v>
      </c>
      <c r="G265" s="48"/>
      <c r="H265" s="48" t="e">
        <f t="shared" si="17"/>
        <v>#DIV/0!</v>
      </c>
      <c r="I265" s="48"/>
      <c r="J265" s="6"/>
      <c r="K265" s="352" t="e">
        <f t="shared" si="18"/>
        <v>#DIV/0!</v>
      </c>
    </row>
    <row r="266" spans="1:11">
      <c r="A266" s="350" t="s">
        <v>96</v>
      </c>
      <c r="B266" s="48">
        <v>0</v>
      </c>
      <c r="C266" s="48">
        <v>0</v>
      </c>
      <c r="D266" s="48">
        <v>0</v>
      </c>
      <c r="E266" s="48">
        <v>0</v>
      </c>
      <c r="F266" s="48">
        <v>0</v>
      </c>
      <c r="G266" s="48"/>
      <c r="H266" s="48" t="e">
        <f t="shared" si="17"/>
        <v>#DIV/0!</v>
      </c>
      <c r="I266" s="48"/>
      <c r="J266" s="6"/>
      <c r="K266" s="352" t="e">
        <f t="shared" si="18"/>
        <v>#DIV/0!</v>
      </c>
    </row>
    <row r="267" spans="1:11">
      <c r="A267" s="350" t="s">
        <v>97</v>
      </c>
      <c r="B267" s="48">
        <v>0</v>
      </c>
      <c r="C267" s="48">
        <v>0</v>
      </c>
      <c r="D267" s="48">
        <v>0</v>
      </c>
      <c r="E267" s="48">
        <v>0</v>
      </c>
      <c r="F267" s="48">
        <v>0</v>
      </c>
      <c r="G267" s="48"/>
      <c r="H267" s="48" t="e">
        <f t="shared" si="17"/>
        <v>#DIV/0!</v>
      </c>
      <c r="I267" s="48"/>
      <c r="J267" s="6"/>
      <c r="K267" s="352" t="e">
        <f t="shared" si="18"/>
        <v>#DIV/0!</v>
      </c>
    </row>
    <row r="268" spans="1:11">
      <c r="A268" s="350" t="s">
        <v>324</v>
      </c>
      <c r="B268" s="48">
        <v>0</v>
      </c>
      <c r="C268" s="48">
        <v>0</v>
      </c>
      <c r="D268" s="48">
        <v>0</v>
      </c>
      <c r="E268" s="48">
        <v>0</v>
      </c>
      <c r="F268" s="48">
        <v>0</v>
      </c>
      <c r="G268" s="48"/>
      <c r="H268" s="48" t="e">
        <f t="shared" si="17"/>
        <v>#DIV/0!</v>
      </c>
      <c r="I268" s="48"/>
      <c r="J268" s="6"/>
      <c r="K268" s="352" t="e">
        <f t="shared" si="18"/>
        <v>#DIV/0!</v>
      </c>
    </row>
    <row r="269" spans="1:11">
      <c r="A269" s="351" t="s">
        <v>325</v>
      </c>
      <c r="B269" s="48">
        <v>0</v>
      </c>
      <c r="C269" s="48">
        <v>0</v>
      </c>
      <c r="D269" s="48">
        <v>0</v>
      </c>
      <c r="E269" s="48">
        <v>0</v>
      </c>
      <c r="F269" s="48">
        <v>0</v>
      </c>
      <c r="G269" s="48"/>
      <c r="H269" s="48" t="e">
        <f t="shared" si="17"/>
        <v>#DIV/0!</v>
      </c>
      <c r="I269" s="342"/>
      <c r="J269" s="343"/>
      <c r="K269" s="352" t="e">
        <f t="shared" si="18"/>
        <v>#DIV/0!</v>
      </c>
    </row>
    <row r="270" spans="1:11">
      <c r="A270" s="345" t="s">
        <v>7</v>
      </c>
      <c r="B270" s="346"/>
      <c r="C270" s="240"/>
      <c r="D270" s="240"/>
      <c r="E270" s="346"/>
      <c r="F270" s="346"/>
      <c r="G270" s="346"/>
      <c r="H270" s="346"/>
      <c r="I270" s="346"/>
      <c r="J270" s="347"/>
      <c r="K270" s="354" t="e">
        <f>SUM(K260:K269)</f>
        <v>#DIV/0!</v>
      </c>
    </row>
    <row r="271" spans="1:11">
      <c r="A271" s="125" t="s">
        <v>326</v>
      </c>
      <c r="B271" s="118" t="s">
        <v>331</v>
      </c>
      <c r="C271" s="131" t="s">
        <v>79</v>
      </c>
      <c r="D271" s="131"/>
      <c r="E271" s="118"/>
      <c r="F271" s="118"/>
      <c r="G271" s="118"/>
      <c r="H271" s="118"/>
      <c r="I271" s="118"/>
      <c r="J271" s="355"/>
      <c r="K271" s="356" t="s">
        <v>7</v>
      </c>
    </row>
    <row r="272" spans="1:11">
      <c r="A272" s="358" t="s">
        <v>327</v>
      </c>
      <c r="B272" s="339"/>
      <c r="C272" s="163"/>
      <c r="D272" s="163"/>
      <c r="E272" s="339"/>
      <c r="F272" s="339"/>
      <c r="G272" s="339"/>
      <c r="H272" s="339"/>
      <c r="I272" s="339"/>
      <c r="J272" s="340"/>
      <c r="K272" s="359"/>
    </row>
    <row r="273" spans="1:12">
      <c r="A273" s="350" t="s">
        <v>332</v>
      </c>
      <c r="B273" s="48">
        <v>0</v>
      </c>
      <c r="C273" s="50"/>
      <c r="D273" s="50"/>
      <c r="E273" s="48"/>
      <c r="F273" s="48"/>
      <c r="G273" s="48"/>
      <c r="H273" s="48"/>
      <c r="I273" s="48"/>
      <c r="J273" s="6"/>
      <c r="K273" s="140">
        <f>B273*C273</f>
        <v>0</v>
      </c>
    </row>
    <row r="274" spans="1:12">
      <c r="A274" s="350" t="s">
        <v>333</v>
      </c>
      <c r="B274" s="48">
        <v>0</v>
      </c>
      <c r="C274" s="50"/>
      <c r="D274" s="50"/>
      <c r="E274" s="48"/>
      <c r="F274" s="48"/>
      <c r="G274" s="48"/>
      <c r="H274" s="48"/>
      <c r="I274" s="48"/>
      <c r="J274" s="6"/>
      <c r="K274" s="140">
        <f t="shared" ref="K274:K278" si="19">B274*C274</f>
        <v>0</v>
      </c>
    </row>
    <row r="275" spans="1:12">
      <c r="A275" s="350" t="s">
        <v>334</v>
      </c>
      <c r="B275" s="48">
        <v>0</v>
      </c>
      <c r="C275" s="50"/>
      <c r="D275" s="50"/>
      <c r="E275" s="48"/>
      <c r="F275" s="48"/>
      <c r="G275" s="48"/>
      <c r="H275" s="48"/>
      <c r="I275" s="48"/>
      <c r="J275" s="6"/>
      <c r="K275" s="140">
        <f t="shared" si="19"/>
        <v>0</v>
      </c>
    </row>
    <row r="276" spans="1:12">
      <c r="A276" s="350" t="s">
        <v>328</v>
      </c>
      <c r="B276" s="48">
        <v>0</v>
      </c>
      <c r="C276" s="50"/>
      <c r="D276" s="50"/>
      <c r="E276" s="48"/>
      <c r="F276" s="48"/>
      <c r="G276" s="48"/>
      <c r="H276" s="48"/>
      <c r="I276" s="48"/>
      <c r="J276" s="6"/>
      <c r="K276" s="140">
        <f t="shared" si="19"/>
        <v>0</v>
      </c>
    </row>
    <row r="277" spans="1:12">
      <c r="A277" s="350" t="s">
        <v>329</v>
      </c>
      <c r="B277" s="48">
        <v>0</v>
      </c>
      <c r="C277" s="50">
        <v>23</v>
      </c>
      <c r="D277" s="50"/>
      <c r="E277" s="48"/>
      <c r="F277" s="48"/>
      <c r="G277" s="48"/>
      <c r="H277" s="48"/>
      <c r="I277" s="48"/>
      <c r="J277" s="6"/>
      <c r="K277" s="140">
        <f t="shared" si="19"/>
        <v>0</v>
      </c>
    </row>
    <row r="278" spans="1:12">
      <c r="A278" s="351" t="s">
        <v>330</v>
      </c>
      <c r="B278" s="342">
        <v>0</v>
      </c>
      <c r="C278" s="77">
        <v>39</v>
      </c>
      <c r="D278" s="77"/>
      <c r="E278" s="342"/>
      <c r="F278" s="342"/>
      <c r="G278" s="342"/>
      <c r="H278" s="342"/>
      <c r="I278" s="342"/>
      <c r="J278" s="343"/>
      <c r="K278" s="360">
        <f t="shared" si="19"/>
        <v>0</v>
      </c>
    </row>
    <row r="279" spans="1:12">
      <c r="A279" s="345" t="s">
        <v>7</v>
      </c>
      <c r="B279" s="346"/>
      <c r="C279" s="240"/>
      <c r="D279" s="240"/>
      <c r="E279" s="346"/>
      <c r="F279" s="346"/>
      <c r="G279" s="346"/>
      <c r="H279" s="346"/>
      <c r="I279" s="346"/>
      <c r="J279" s="347"/>
      <c r="K279" s="246">
        <f>SUM(K273:K278)</f>
        <v>0</v>
      </c>
    </row>
    <row r="280" spans="1:12" ht="15.75" customHeight="1">
      <c r="A280" s="109" t="s">
        <v>150</v>
      </c>
      <c r="B280" s="247"/>
      <c r="C280" s="247"/>
      <c r="D280" s="247"/>
      <c r="E280" s="247"/>
      <c r="F280" s="247"/>
      <c r="G280" s="247"/>
      <c r="H280" s="247"/>
      <c r="I280" s="247"/>
      <c r="J280" s="247"/>
      <c r="K280" s="248" t="e">
        <f>SUM(K211:K212,K224,K248,K258,K270,K279)</f>
        <v>#DIV/0!</v>
      </c>
      <c r="L280" s="82"/>
    </row>
    <row r="281" spans="1:12">
      <c r="A281" s="178"/>
      <c r="B281" s="72"/>
      <c r="C281" s="72"/>
      <c r="D281" s="72"/>
      <c r="E281" s="72"/>
      <c r="F281" s="72"/>
      <c r="G281" s="72"/>
      <c r="H281" s="72"/>
      <c r="I281" s="72"/>
      <c r="J281" s="2"/>
      <c r="K281" s="11"/>
    </row>
    <row r="282" spans="1:12" ht="15.6">
      <c r="A282" s="160" t="s">
        <v>104</v>
      </c>
      <c r="B282" s="161"/>
      <c r="C282" s="161"/>
      <c r="D282" s="161"/>
      <c r="E282" s="161"/>
      <c r="F282" s="161"/>
      <c r="G282" s="161"/>
      <c r="H282" s="161"/>
      <c r="I282" s="161"/>
      <c r="J282" s="161"/>
      <c r="K282" s="180"/>
      <c r="L282" s="10"/>
    </row>
    <row r="283" spans="1:12" ht="16.2">
      <c r="A283" s="157"/>
      <c r="B283" s="362" t="s">
        <v>25</v>
      </c>
      <c r="C283" s="362" t="s">
        <v>105</v>
      </c>
      <c r="D283" s="362" t="s">
        <v>201</v>
      </c>
      <c r="E283" s="362" t="s">
        <v>26</v>
      </c>
      <c r="F283" s="362" t="s">
        <v>106</v>
      </c>
      <c r="G283" s="362"/>
      <c r="H283" s="362" t="s">
        <v>107</v>
      </c>
      <c r="I283" s="78"/>
      <c r="J283" s="78"/>
      <c r="K283" s="79" t="s">
        <v>7</v>
      </c>
    </row>
    <row r="284" spans="1:12">
      <c r="A284" s="97" t="s">
        <v>108</v>
      </c>
      <c r="B284" s="27" t="s">
        <v>210</v>
      </c>
      <c r="C284" s="26"/>
      <c r="D284" s="26"/>
      <c r="E284" s="27"/>
      <c r="F284" s="363">
        <v>3.8</v>
      </c>
      <c r="G284" s="363"/>
      <c r="H284" s="27"/>
      <c r="I284" s="50"/>
      <c r="J284" s="50"/>
      <c r="K284" s="80">
        <f>C284*F284</f>
        <v>0</v>
      </c>
    </row>
    <row r="285" spans="1:12">
      <c r="A285" s="97" t="s">
        <v>205</v>
      </c>
      <c r="B285" s="27" t="s">
        <v>208</v>
      </c>
      <c r="C285" s="26"/>
      <c r="D285" s="26"/>
      <c r="E285" s="27"/>
      <c r="F285" s="27"/>
      <c r="G285" s="27"/>
      <c r="H285" s="27">
        <v>1</v>
      </c>
      <c r="I285" s="50"/>
      <c r="J285" s="50"/>
      <c r="K285" s="80">
        <f>D285*H285</f>
        <v>0</v>
      </c>
    </row>
    <row r="286" spans="1:12">
      <c r="A286" s="158" t="s">
        <v>207</v>
      </c>
      <c r="B286" s="27" t="s">
        <v>211</v>
      </c>
      <c r="C286" s="26"/>
      <c r="D286" s="26"/>
      <c r="E286" s="27"/>
      <c r="F286" s="27">
        <v>15</v>
      </c>
      <c r="G286" s="27"/>
      <c r="H286" s="27"/>
      <c r="I286" s="50"/>
      <c r="J286" s="50"/>
      <c r="K286" s="80">
        <f>C286*F286</f>
        <v>0</v>
      </c>
    </row>
    <row r="287" spans="1:12">
      <c r="A287" s="97" t="s">
        <v>247</v>
      </c>
      <c r="B287" s="27" t="s">
        <v>211</v>
      </c>
      <c r="C287" s="26"/>
      <c r="D287" s="26"/>
      <c r="E287" s="27"/>
      <c r="F287" s="27">
        <v>3.8</v>
      </c>
      <c r="G287" s="27"/>
      <c r="H287" s="27"/>
      <c r="I287" s="50"/>
      <c r="J287" s="50"/>
      <c r="K287" s="80">
        <f>C287*F287</f>
        <v>0</v>
      </c>
    </row>
    <row r="288" spans="1:12">
      <c r="A288" s="97" t="s">
        <v>179</v>
      </c>
      <c r="B288" s="27" t="s">
        <v>160</v>
      </c>
      <c r="C288" s="26"/>
      <c r="D288" s="26"/>
      <c r="E288" s="27">
        <v>25000</v>
      </c>
      <c r="F288" s="27"/>
      <c r="G288" s="27"/>
      <c r="H288" s="27"/>
      <c r="I288" s="50"/>
      <c r="J288" s="50"/>
      <c r="K288" s="80">
        <f>C288*F288</f>
        <v>0</v>
      </c>
    </row>
    <row r="289" spans="1:12" ht="16.2">
      <c r="A289" s="97" t="s">
        <v>255</v>
      </c>
      <c r="B289" s="27" t="s">
        <v>208</v>
      </c>
      <c r="C289" s="281"/>
      <c r="D289" s="290"/>
      <c r="E289" s="281"/>
      <c r="F289" s="290"/>
      <c r="G289" s="290"/>
      <c r="H289" s="281">
        <v>20</v>
      </c>
      <c r="I289" s="59"/>
      <c r="J289" s="59"/>
      <c r="K289" s="80">
        <f>D289*H289</f>
        <v>0</v>
      </c>
      <c r="L289" s="82"/>
    </row>
    <row r="290" spans="1:12" ht="16.2">
      <c r="A290" s="97" t="s">
        <v>256</v>
      </c>
      <c r="B290" s="27" t="s">
        <v>208</v>
      </c>
      <c r="C290" s="281"/>
      <c r="D290" s="281"/>
      <c r="E290" s="281"/>
      <c r="F290" s="290"/>
      <c r="G290" s="290"/>
      <c r="H290" s="290"/>
      <c r="I290" s="54"/>
      <c r="J290" s="54"/>
      <c r="K290" s="80">
        <f t="shared" ref="K290:K295" si="20">D290*H290</f>
        <v>0</v>
      </c>
      <c r="L290" s="82"/>
    </row>
    <row r="291" spans="1:12" ht="16.2">
      <c r="A291" s="97" t="s">
        <v>257</v>
      </c>
      <c r="B291" s="27" t="s">
        <v>208</v>
      </c>
      <c r="C291" s="281"/>
      <c r="D291" s="281"/>
      <c r="E291" s="281"/>
      <c r="F291" s="290"/>
      <c r="G291" s="290"/>
      <c r="H291" s="290"/>
      <c r="I291" s="54"/>
      <c r="J291" s="54"/>
      <c r="K291" s="80">
        <f t="shared" si="20"/>
        <v>0</v>
      </c>
      <c r="L291" s="82"/>
    </row>
    <row r="292" spans="1:12">
      <c r="A292" s="44" t="s">
        <v>244</v>
      </c>
      <c r="B292" s="27" t="s">
        <v>208</v>
      </c>
      <c r="C292" s="281"/>
      <c r="D292" s="26"/>
      <c r="E292" s="281"/>
      <c r="F292" s="290"/>
      <c r="G292" s="290"/>
      <c r="H292" s="290"/>
      <c r="I292" s="54"/>
      <c r="J292" s="54"/>
      <c r="K292" s="80">
        <f t="shared" si="20"/>
        <v>0</v>
      </c>
      <c r="L292" s="82"/>
    </row>
    <row r="293" spans="1:12">
      <c r="A293" s="44" t="s">
        <v>245</v>
      </c>
      <c r="B293" s="27" t="s">
        <v>208</v>
      </c>
      <c r="C293" s="281"/>
      <c r="D293" s="281"/>
      <c r="E293" s="281"/>
      <c r="F293" s="290"/>
      <c r="G293" s="290"/>
      <c r="H293" s="290"/>
      <c r="I293" s="54"/>
      <c r="J293" s="54"/>
      <c r="K293" s="80">
        <f t="shared" si="20"/>
        <v>0</v>
      </c>
      <c r="L293" s="82"/>
    </row>
    <row r="294" spans="1:12">
      <c r="A294" s="97" t="s">
        <v>109</v>
      </c>
      <c r="B294" s="27" t="s">
        <v>208</v>
      </c>
      <c r="C294" s="281"/>
      <c r="D294" s="281"/>
      <c r="E294" s="281"/>
      <c r="F294" s="290"/>
      <c r="G294" s="290"/>
      <c r="H294" s="290"/>
      <c r="I294" s="54"/>
      <c r="J294" s="54"/>
      <c r="K294" s="80">
        <f t="shared" si="20"/>
        <v>0</v>
      </c>
      <c r="L294" s="82"/>
    </row>
    <row r="295" spans="1:12">
      <c r="A295" s="168" t="s">
        <v>246</v>
      </c>
      <c r="B295" s="27"/>
      <c r="C295" s="281"/>
      <c r="D295" s="281"/>
      <c r="E295" s="281"/>
      <c r="F295" s="290"/>
      <c r="G295" s="290"/>
      <c r="H295" s="290"/>
      <c r="I295" s="54"/>
      <c r="J295" s="54"/>
      <c r="K295" s="80">
        <f t="shared" si="20"/>
        <v>0</v>
      </c>
      <c r="L295" s="82"/>
    </row>
    <row r="296" spans="1:12">
      <c r="A296" s="169" t="s">
        <v>7</v>
      </c>
      <c r="B296" s="170"/>
      <c r="C296" s="170"/>
      <c r="D296" s="170"/>
      <c r="E296" s="170"/>
      <c r="F296" s="171"/>
      <c r="G296" s="171"/>
      <c r="H296" s="171"/>
      <c r="I296" s="171"/>
      <c r="J296" s="171"/>
      <c r="K296" s="257">
        <f>SUM(K284:K295)</f>
        <v>0</v>
      </c>
      <c r="L296" s="82"/>
    </row>
    <row r="297" spans="1:12" ht="16.2">
      <c r="A297" s="132" t="s">
        <v>113</v>
      </c>
      <c r="B297" s="312" t="s">
        <v>114</v>
      </c>
      <c r="C297" s="312" t="s">
        <v>79</v>
      </c>
      <c r="D297" s="312" t="s">
        <v>105</v>
      </c>
      <c r="E297" s="312" t="s">
        <v>106</v>
      </c>
      <c r="F297" s="364"/>
      <c r="G297" s="141"/>
      <c r="H297" s="141"/>
      <c r="I297" s="141"/>
      <c r="J297" s="141"/>
      <c r="K297" s="156" t="s">
        <v>7</v>
      </c>
      <c r="L297" s="82"/>
    </row>
    <row r="298" spans="1:12">
      <c r="A298" s="162" t="s">
        <v>180</v>
      </c>
      <c r="B298" s="365"/>
      <c r="C298" s="366"/>
      <c r="D298" s="366"/>
      <c r="E298" s="366">
        <v>3.5</v>
      </c>
      <c r="F298" s="365"/>
      <c r="G298" s="163"/>
      <c r="H298" s="163"/>
      <c r="I298" s="163"/>
      <c r="J298" s="163"/>
      <c r="K298" s="164">
        <f t="shared" ref="K298:K303" si="21">D298*E298</f>
        <v>0</v>
      </c>
      <c r="L298" s="82"/>
    </row>
    <row r="299" spans="1:12">
      <c r="A299" s="97" t="s">
        <v>115</v>
      </c>
      <c r="B299" s="27"/>
      <c r="C299" s="27"/>
      <c r="D299" s="27"/>
      <c r="E299" s="27"/>
      <c r="F299" s="290"/>
      <c r="G299" s="54"/>
      <c r="H299" s="54"/>
      <c r="I299" s="54"/>
      <c r="J299" s="54"/>
      <c r="K299" s="80">
        <f t="shared" si="21"/>
        <v>0</v>
      </c>
      <c r="L299" s="82"/>
    </row>
    <row r="300" spans="1:12">
      <c r="A300" s="97" t="s">
        <v>116</v>
      </c>
      <c r="B300" s="290"/>
      <c r="C300" s="290"/>
      <c r="D300" s="290"/>
      <c r="E300" s="290"/>
      <c r="F300" s="290"/>
      <c r="G300" s="54"/>
      <c r="H300" s="54"/>
      <c r="I300" s="54"/>
      <c r="J300" s="54"/>
      <c r="K300" s="80">
        <f t="shared" si="21"/>
        <v>0</v>
      </c>
      <c r="L300" s="82"/>
    </row>
    <row r="301" spans="1:12">
      <c r="A301" s="97" t="s">
        <v>117</v>
      </c>
      <c r="B301" s="290"/>
      <c r="C301" s="290"/>
      <c r="D301" s="290"/>
      <c r="E301" s="290"/>
      <c r="F301" s="290"/>
      <c r="G301" s="54"/>
      <c r="H301" s="54"/>
      <c r="I301" s="54"/>
      <c r="J301" s="54"/>
      <c r="K301" s="80">
        <f t="shared" si="21"/>
        <v>0</v>
      </c>
      <c r="L301" s="82"/>
    </row>
    <row r="302" spans="1:12">
      <c r="A302" s="97" t="s">
        <v>118</v>
      </c>
      <c r="B302" s="290"/>
      <c r="C302" s="290"/>
      <c r="D302" s="290"/>
      <c r="E302" s="290"/>
      <c r="F302" s="290"/>
      <c r="G302" s="54"/>
      <c r="H302" s="54"/>
      <c r="I302" s="54"/>
      <c r="J302" s="54"/>
      <c r="K302" s="80">
        <f t="shared" si="21"/>
        <v>0</v>
      </c>
      <c r="L302" s="82"/>
    </row>
    <row r="303" spans="1:12">
      <c r="A303" s="113" t="s">
        <v>119</v>
      </c>
      <c r="B303" s="367"/>
      <c r="C303" s="367"/>
      <c r="D303" s="367"/>
      <c r="E303" s="367"/>
      <c r="F303" s="367"/>
      <c r="G303" s="84"/>
      <c r="H303" s="84"/>
      <c r="I303" s="84"/>
      <c r="J303" s="84"/>
      <c r="K303" s="159">
        <f t="shared" si="21"/>
        <v>0</v>
      </c>
      <c r="L303" s="82"/>
    </row>
    <row r="304" spans="1:12">
      <c r="A304" s="96" t="s">
        <v>7</v>
      </c>
      <c r="B304" s="368"/>
      <c r="C304" s="368"/>
      <c r="D304" s="368"/>
      <c r="E304" s="368"/>
      <c r="F304" s="368"/>
      <c r="G304" s="57"/>
      <c r="H304" s="57"/>
      <c r="I304" s="57"/>
      <c r="J304" s="57"/>
      <c r="K304" s="361">
        <f>SUM(K298:K303)</f>
        <v>0</v>
      </c>
      <c r="L304" s="82" t="s">
        <v>188</v>
      </c>
    </row>
    <row r="305" spans="1:15" ht="57.6">
      <c r="A305" s="166" t="s">
        <v>120</v>
      </c>
      <c r="B305" s="369" t="s">
        <v>204</v>
      </c>
      <c r="C305" s="370" t="s">
        <v>202</v>
      </c>
      <c r="D305" s="369" t="s">
        <v>110</v>
      </c>
      <c r="E305" s="370" t="s">
        <v>203</v>
      </c>
      <c r="F305" s="143"/>
      <c r="G305" s="143"/>
      <c r="H305" s="143"/>
      <c r="I305" s="143"/>
      <c r="J305" s="143"/>
      <c r="K305" s="167" t="s">
        <v>7</v>
      </c>
    </row>
    <row r="306" spans="1:15">
      <c r="A306" s="97" t="s">
        <v>111</v>
      </c>
      <c r="B306" s="290"/>
      <c r="C306" s="290"/>
      <c r="D306" s="290"/>
      <c r="E306" s="290"/>
      <c r="F306" s="54"/>
      <c r="G306" s="54"/>
      <c r="H306" s="54"/>
      <c r="I306" s="54"/>
      <c r="J306" s="54"/>
      <c r="K306" s="80">
        <f>E306*B306</f>
        <v>0</v>
      </c>
    </row>
    <row r="307" spans="1:15">
      <c r="A307" s="15" t="s">
        <v>112</v>
      </c>
      <c r="B307" s="27"/>
      <c r="C307" s="27"/>
      <c r="D307" s="27"/>
      <c r="E307" s="27">
        <f>5000</f>
        <v>5000</v>
      </c>
      <c r="F307" s="50"/>
      <c r="G307" s="50"/>
      <c r="H307" s="50"/>
      <c r="I307" s="50"/>
      <c r="J307" s="50"/>
      <c r="K307" s="80">
        <f>E307*B307</f>
        <v>0</v>
      </c>
    </row>
    <row r="308" spans="1:15">
      <c r="A308" s="97" t="s">
        <v>121</v>
      </c>
      <c r="B308" s="290"/>
      <c r="C308" s="290"/>
      <c r="D308" s="290"/>
      <c r="E308" s="290"/>
      <c r="F308" s="54"/>
      <c r="G308" s="54"/>
      <c r="H308" s="54"/>
      <c r="I308" s="54"/>
      <c r="J308" s="54"/>
      <c r="K308" s="80">
        <f>E308*B308</f>
        <v>0</v>
      </c>
    </row>
    <row r="309" spans="1:15">
      <c r="A309" s="393" t="s">
        <v>7</v>
      </c>
      <c r="B309" s="394"/>
      <c r="C309" s="394"/>
      <c r="D309" s="394"/>
      <c r="E309" s="394"/>
      <c r="F309" s="394"/>
      <c r="G309" s="394"/>
      <c r="H309" s="394"/>
      <c r="I309" s="394"/>
      <c r="J309" s="394"/>
      <c r="K309" s="395">
        <f>SUM(K306:K308)</f>
        <v>0</v>
      </c>
    </row>
    <row r="310" spans="1:15">
      <c r="A310" s="384" t="s">
        <v>150</v>
      </c>
      <c r="B310" s="396"/>
      <c r="C310" s="396"/>
      <c r="D310" s="396"/>
      <c r="E310" s="396"/>
      <c r="F310" s="396"/>
      <c r="G310" s="396"/>
      <c r="H310" s="396"/>
      <c r="I310" s="396"/>
      <c r="J310" s="396"/>
      <c r="K310" s="397">
        <f>K309+K304+K296</f>
        <v>0</v>
      </c>
    </row>
    <row r="311" spans="1:15">
      <c r="A311" s="391"/>
      <c r="B311" s="71"/>
      <c r="C311" s="71"/>
      <c r="D311" s="71"/>
      <c r="E311" s="71"/>
      <c r="F311" s="71"/>
      <c r="G311" s="71"/>
      <c r="H311" s="71"/>
      <c r="I311" s="71"/>
      <c r="J311" s="71"/>
      <c r="K311" s="392"/>
    </row>
    <row r="312" spans="1:15" ht="15.6">
      <c r="A312" s="418" t="s">
        <v>336</v>
      </c>
      <c r="B312" s="419"/>
      <c r="C312" s="419"/>
      <c r="D312" s="419"/>
      <c r="E312" s="419"/>
      <c r="F312" s="419"/>
      <c r="G312" s="419"/>
      <c r="H312" s="419"/>
      <c r="I312" s="420"/>
      <c r="J312" s="420"/>
      <c r="K312" s="421"/>
      <c r="L312" s="65"/>
    </row>
    <row r="313" spans="1:15" ht="28.8">
      <c r="A313" s="405"/>
      <c r="B313" s="327" t="s">
        <v>337</v>
      </c>
      <c r="C313" s="327" t="s">
        <v>338</v>
      </c>
      <c r="D313" s="327" t="s">
        <v>339</v>
      </c>
      <c r="E313" s="406" t="s">
        <v>357</v>
      </c>
      <c r="F313" s="406" t="s">
        <v>340</v>
      </c>
      <c r="G313" s="327" t="s">
        <v>25</v>
      </c>
      <c r="H313" s="327"/>
      <c r="I313" s="327"/>
      <c r="J313" s="327"/>
      <c r="K313" s="407" t="s">
        <v>7</v>
      </c>
      <c r="O313" s="65"/>
    </row>
    <row r="314" spans="1:15">
      <c r="A314" s="371" t="s">
        <v>341</v>
      </c>
      <c r="B314" s="317">
        <v>0</v>
      </c>
      <c r="C314" s="317">
        <v>0</v>
      </c>
      <c r="D314" s="317">
        <v>0</v>
      </c>
      <c r="E314" s="317">
        <v>0</v>
      </c>
      <c r="F314" s="317">
        <v>0</v>
      </c>
      <c r="G314" s="317"/>
      <c r="H314" s="317"/>
      <c r="I314" s="317"/>
      <c r="J314" s="28"/>
      <c r="K314" s="80"/>
      <c r="O314" s="65"/>
    </row>
    <row r="315" spans="1:15">
      <c r="A315" s="372" t="s">
        <v>362</v>
      </c>
      <c r="B315" s="317">
        <v>0</v>
      </c>
      <c r="C315" s="317">
        <v>0</v>
      </c>
      <c r="D315" s="317">
        <v>0</v>
      </c>
      <c r="E315" s="317">
        <v>0</v>
      </c>
      <c r="F315" s="317">
        <v>0</v>
      </c>
      <c r="G315" s="317"/>
      <c r="H315" s="317"/>
      <c r="I315" s="317"/>
      <c r="J315" s="27"/>
      <c r="K315" s="80"/>
      <c r="O315" s="65"/>
    </row>
    <row r="316" spans="1:15">
      <c r="A316" s="373" t="s">
        <v>363</v>
      </c>
      <c r="B316" s="317">
        <v>0</v>
      </c>
      <c r="C316" s="317">
        <v>0</v>
      </c>
      <c r="D316" s="317">
        <v>0</v>
      </c>
      <c r="E316" s="317">
        <v>0</v>
      </c>
      <c r="F316" s="317">
        <v>0</v>
      </c>
      <c r="G316" s="317"/>
      <c r="H316" s="317"/>
      <c r="I316" s="317"/>
      <c r="J316" s="28"/>
      <c r="K316" s="80"/>
      <c r="O316" s="65"/>
    </row>
    <row r="317" spans="1:15">
      <c r="A317" s="374" t="s">
        <v>364</v>
      </c>
      <c r="B317" s="317">
        <v>0</v>
      </c>
      <c r="C317" s="317">
        <v>0</v>
      </c>
      <c r="D317" s="317">
        <v>0</v>
      </c>
      <c r="E317" s="317">
        <v>0</v>
      </c>
      <c r="F317" s="317">
        <v>0</v>
      </c>
      <c r="G317" s="317"/>
      <c r="H317" s="317"/>
      <c r="I317" s="317"/>
      <c r="J317" s="28"/>
      <c r="K317" s="80"/>
    </row>
    <row r="318" spans="1:15">
      <c r="A318" s="12" t="s">
        <v>365</v>
      </c>
      <c r="B318" s="317">
        <v>0</v>
      </c>
      <c r="C318" s="317">
        <v>0</v>
      </c>
      <c r="D318" s="317">
        <v>0</v>
      </c>
      <c r="E318" s="317">
        <v>0</v>
      </c>
      <c r="F318" s="317">
        <v>0</v>
      </c>
      <c r="G318" s="317"/>
      <c r="H318" s="317"/>
      <c r="I318" s="317"/>
      <c r="J318" s="401"/>
      <c r="K318" s="80"/>
      <c r="O318" s="82"/>
    </row>
    <row r="319" spans="1:15">
      <c r="A319" s="371" t="s">
        <v>342</v>
      </c>
      <c r="B319" s="28"/>
      <c r="C319" s="28"/>
      <c r="D319" s="400"/>
      <c r="E319" s="28"/>
      <c r="F319" s="28"/>
      <c r="G319" s="28"/>
      <c r="H319" s="28"/>
      <c r="I319" s="28"/>
      <c r="J319" s="28"/>
      <c r="K319" s="80"/>
      <c r="O319" s="22"/>
    </row>
    <row r="320" spans="1:15">
      <c r="A320" s="412" t="s">
        <v>366</v>
      </c>
      <c r="B320" s="28">
        <v>0</v>
      </c>
      <c r="C320" s="28">
        <v>0</v>
      </c>
      <c r="D320" s="28">
        <v>0</v>
      </c>
      <c r="E320" s="28">
        <v>0</v>
      </c>
      <c r="F320" s="28">
        <v>0</v>
      </c>
      <c r="G320" s="28"/>
      <c r="H320" s="28"/>
      <c r="I320" s="28"/>
      <c r="J320" s="27"/>
      <c r="K320" s="80"/>
      <c r="L320" s="33"/>
      <c r="M320"/>
    </row>
    <row r="321" spans="1:14">
      <c r="A321" s="412" t="s">
        <v>367</v>
      </c>
      <c r="B321" s="28">
        <v>0</v>
      </c>
      <c r="C321" s="28">
        <v>0</v>
      </c>
      <c r="D321" s="28">
        <v>0</v>
      </c>
      <c r="E321" s="28">
        <v>0</v>
      </c>
      <c r="F321" s="28">
        <v>0</v>
      </c>
      <c r="G321" s="28"/>
      <c r="H321" s="28"/>
      <c r="I321" s="28"/>
      <c r="J321" s="27"/>
      <c r="K321" s="80"/>
      <c r="L321" s="33"/>
      <c r="M321"/>
    </row>
    <row r="322" spans="1:14">
      <c r="A322" s="371" t="s">
        <v>343</v>
      </c>
      <c r="B322" s="28"/>
      <c r="C322" s="28"/>
      <c r="D322" s="28"/>
      <c r="E322" s="28"/>
      <c r="F322" s="28"/>
      <c r="G322" s="28"/>
      <c r="H322" s="28"/>
      <c r="I322" s="28"/>
      <c r="J322" s="28"/>
      <c r="K322" s="80"/>
      <c r="L322" s="33"/>
      <c r="M322"/>
    </row>
    <row r="323" spans="1:14">
      <c r="A323" s="374" t="s">
        <v>368</v>
      </c>
      <c r="B323" s="28">
        <v>0</v>
      </c>
      <c r="C323" s="28">
        <v>0</v>
      </c>
      <c r="D323" s="28">
        <v>0</v>
      </c>
      <c r="E323" s="28">
        <v>0</v>
      </c>
      <c r="F323" s="28">
        <v>0</v>
      </c>
      <c r="G323" s="28"/>
      <c r="H323" s="28"/>
      <c r="I323" s="28"/>
      <c r="J323" s="28"/>
      <c r="K323" s="80"/>
      <c r="L323" s="33"/>
      <c r="M323"/>
    </row>
    <row r="324" spans="1:14">
      <c r="A324" s="375" t="s">
        <v>344</v>
      </c>
      <c r="B324" s="34"/>
      <c r="C324" s="28"/>
      <c r="D324" s="28"/>
      <c r="E324" s="34"/>
      <c r="F324" s="34"/>
      <c r="G324" s="34"/>
      <c r="H324" s="34"/>
      <c r="I324" s="34"/>
      <c r="J324" s="34"/>
      <c r="K324" s="80"/>
      <c r="L324" s="33"/>
      <c r="M324"/>
    </row>
    <row r="325" spans="1:14">
      <c r="A325" s="374" t="s">
        <v>345</v>
      </c>
      <c r="B325" s="28">
        <v>0</v>
      </c>
      <c r="C325" s="28">
        <v>0</v>
      </c>
      <c r="D325" s="28">
        <v>0</v>
      </c>
      <c r="E325" s="28">
        <v>0</v>
      </c>
      <c r="F325" s="28">
        <v>0</v>
      </c>
      <c r="G325" s="28"/>
      <c r="H325" s="28"/>
      <c r="I325" s="28"/>
      <c r="J325" s="28"/>
      <c r="K325" s="80"/>
      <c r="L325" s="33"/>
      <c r="M325"/>
    </row>
    <row r="326" spans="1:14">
      <c r="A326" s="374" t="s">
        <v>346</v>
      </c>
      <c r="B326" s="28">
        <v>0</v>
      </c>
      <c r="C326" s="28">
        <v>0</v>
      </c>
      <c r="D326" s="28">
        <v>0</v>
      </c>
      <c r="E326" s="28">
        <v>0</v>
      </c>
      <c r="F326" s="28">
        <v>0</v>
      </c>
      <c r="G326" s="28"/>
      <c r="H326" s="28"/>
      <c r="I326" s="28"/>
      <c r="J326" s="28"/>
      <c r="K326" s="80"/>
      <c r="L326" s="33"/>
      <c r="M326"/>
    </row>
    <row r="327" spans="1:14">
      <c r="A327" s="374" t="s">
        <v>347</v>
      </c>
      <c r="B327" s="28">
        <v>0</v>
      </c>
      <c r="C327" s="28">
        <v>0</v>
      </c>
      <c r="D327" s="28">
        <v>0</v>
      </c>
      <c r="E327" s="28">
        <v>0</v>
      </c>
      <c r="F327" s="28">
        <v>0</v>
      </c>
      <c r="G327" s="28"/>
      <c r="H327" s="28"/>
      <c r="I327" s="28"/>
      <c r="J327" s="28"/>
      <c r="K327" s="80"/>
      <c r="L327" s="33"/>
      <c r="M327"/>
    </row>
    <row r="328" spans="1:14">
      <c r="A328" s="376" t="s">
        <v>348</v>
      </c>
      <c r="B328" s="28"/>
      <c r="C328" s="28"/>
      <c r="D328" s="28"/>
      <c r="E328" s="28"/>
      <c r="F328" s="28"/>
      <c r="G328" s="28"/>
      <c r="H328" s="28"/>
      <c r="I328" s="28"/>
      <c r="J328" s="28"/>
      <c r="K328" s="80"/>
      <c r="L328" s="33"/>
      <c r="M328"/>
    </row>
    <row r="329" spans="1:14">
      <c r="A329" s="374" t="s">
        <v>349</v>
      </c>
      <c r="B329" s="28">
        <v>0</v>
      </c>
      <c r="C329" s="28">
        <v>0</v>
      </c>
      <c r="D329" s="28">
        <v>0</v>
      </c>
      <c r="E329" s="28">
        <v>0</v>
      </c>
      <c r="F329" s="28">
        <v>0</v>
      </c>
      <c r="G329" s="28"/>
      <c r="H329" s="28"/>
      <c r="I329" s="28"/>
      <c r="J329" s="28"/>
      <c r="K329" s="80"/>
      <c r="L329" s="33"/>
      <c r="M329"/>
    </row>
    <row r="330" spans="1:14">
      <c r="A330" s="374" t="s">
        <v>350</v>
      </c>
      <c r="B330" s="28">
        <v>0</v>
      </c>
      <c r="C330" s="28">
        <v>0</v>
      </c>
      <c r="D330" s="28">
        <v>0</v>
      </c>
      <c r="E330" s="28">
        <v>0</v>
      </c>
      <c r="F330" s="28">
        <v>0</v>
      </c>
      <c r="G330" s="28"/>
      <c r="H330" s="28"/>
      <c r="I330" s="28"/>
      <c r="J330" s="28"/>
      <c r="K330" s="80"/>
      <c r="L330" s="33"/>
      <c r="M330"/>
    </row>
    <row r="331" spans="1:14">
      <c r="A331" s="374" t="s">
        <v>351</v>
      </c>
      <c r="B331" s="28">
        <v>0</v>
      </c>
      <c r="C331" s="28">
        <v>0</v>
      </c>
      <c r="D331" s="28">
        <v>0</v>
      </c>
      <c r="E331" s="28">
        <v>0</v>
      </c>
      <c r="F331" s="28">
        <v>0</v>
      </c>
      <c r="G331" s="28"/>
      <c r="H331" s="28"/>
      <c r="I331" s="28"/>
      <c r="J331" s="28"/>
      <c r="K331" s="80"/>
      <c r="L331" s="33"/>
      <c r="M331"/>
    </row>
    <row r="332" spans="1:14">
      <c r="A332" s="402" t="s">
        <v>7</v>
      </c>
      <c r="B332" s="403"/>
      <c r="C332" s="404"/>
      <c r="D332" s="403"/>
      <c r="E332" s="403"/>
      <c r="F332" s="403"/>
      <c r="G332" s="403"/>
      <c r="H332" s="403"/>
      <c r="I332" s="403"/>
      <c r="J332" s="403"/>
      <c r="K332" s="361">
        <f>SUM(K314:K331)</f>
        <v>0</v>
      </c>
      <c r="L332" s="33"/>
      <c r="M332"/>
    </row>
    <row r="333" spans="1:14" ht="15.6">
      <c r="A333" s="408" t="s">
        <v>352</v>
      </c>
      <c r="B333" s="409"/>
      <c r="C333" s="410"/>
      <c r="D333" s="409"/>
      <c r="E333" s="409"/>
      <c r="F333" s="409"/>
      <c r="G333" s="409"/>
      <c r="H333" s="409"/>
      <c r="I333" s="409"/>
      <c r="J333" s="409"/>
      <c r="K333" s="411"/>
      <c r="L333" s="33"/>
      <c r="M333" s="33"/>
      <c r="N333"/>
    </row>
    <row r="334" spans="1:14">
      <c r="A334" s="423" t="s">
        <v>353</v>
      </c>
      <c r="B334" s="424" t="s">
        <v>354</v>
      </c>
      <c r="C334" s="425" t="s">
        <v>358</v>
      </c>
      <c r="D334" s="426"/>
      <c r="E334" s="426"/>
      <c r="F334" s="426"/>
      <c r="G334" s="426"/>
      <c r="H334" s="426"/>
      <c r="I334" s="426"/>
      <c r="J334" s="426"/>
      <c r="K334" s="427" t="s">
        <v>7</v>
      </c>
      <c r="L334" s="33"/>
      <c r="M334" s="33"/>
      <c r="N334"/>
    </row>
    <row r="335" spans="1:14">
      <c r="A335" s="377" t="s">
        <v>355</v>
      </c>
      <c r="B335" s="380">
        <v>0</v>
      </c>
      <c r="C335" s="380">
        <v>0</v>
      </c>
      <c r="D335" s="380"/>
      <c r="E335" s="380"/>
      <c r="F335" s="380"/>
      <c r="G335" s="380"/>
      <c r="H335" s="380"/>
      <c r="I335" s="380"/>
      <c r="J335" s="380"/>
      <c r="K335" s="227">
        <f>B335*C335</f>
        <v>0</v>
      </c>
      <c r="L335" s="33"/>
      <c r="M335" s="33"/>
      <c r="N335"/>
    </row>
    <row r="336" spans="1:14">
      <c r="A336" s="377" t="s">
        <v>356</v>
      </c>
      <c r="B336" s="380">
        <v>0</v>
      </c>
      <c r="C336" s="380">
        <v>0</v>
      </c>
      <c r="D336" s="380"/>
      <c r="E336" s="380"/>
      <c r="F336" s="380"/>
      <c r="G336" s="380"/>
      <c r="H336" s="380"/>
      <c r="I336" s="380"/>
      <c r="J336" s="380"/>
      <c r="K336" s="227">
        <f>B336*C336</f>
        <v>0</v>
      </c>
      <c r="L336" s="33"/>
      <c r="M336" s="33"/>
      <c r="N336"/>
    </row>
    <row r="337" spans="1:14">
      <c r="A337" s="388" t="s">
        <v>7</v>
      </c>
      <c r="B337" s="389"/>
      <c r="C337" s="389"/>
      <c r="D337" s="389"/>
      <c r="E337" s="389"/>
      <c r="F337" s="389"/>
      <c r="G337" s="389"/>
      <c r="H337" s="389"/>
      <c r="I337" s="389"/>
      <c r="J337" s="389"/>
      <c r="K337" s="398">
        <f>SUM(K335:K336)</f>
        <v>0</v>
      </c>
      <c r="L337" s="33"/>
      <c r="M337" s="33"/>
      <c r="N337"/>
    </row>
    <row r="338" spans="1:14">
      <c r="A338" s="381" t="s">
        <v>150</v>
      </c>
      <c r="B338" s="382"/>
      <c r="C338" s="382"/>
      <c r="D338" s="382"/>
      <c r="E338" s="382"/>
      <c r="F338" s="382"/>
      <c r="G338" s="382"/>
      <c r="H338" s="382"/>
      <c r="I338" s="382"/>
      <c r="J338" s="382"/>
      <c r="K338" s="399">
        <f>SUM(K332,K337)</f>
        <v>0</v>
      </c>
      <c r="L338" s="33"/>
      <c r="M338" s="33"/>
      <c r="N338"/>
    </row>
    <row r="340" spans="1:14">
      <c r="A340" s="261" t="s">
        <v>154</v>
      </c>
      <c r="B340" s="262"/>
      <c r="C340" s="262"/>
      <c r="D340" s="262"/>
      <c r="E340" s="262"/>
      <c r="F340" s="262"/>
      <c r="G340" s="262"/>
      <c r="H340" s="262"/>
      <c r="I340" s="262"/>
      <c r="J340" s="262"/>
      <c r="K340" s="383" t="e">
        <f>SUM(K338,K310,K280,K168)</f>
        <v>#DIV/0!</v>
      </c>
    </row>
    <row r="341" spans="1:14">
      <c r="A341" s="259" t="s">
        <v>103</v>
      </c>
      <c r="B341" s="258"/>
      <c r="C341" s="258"/>
      <c r="D341" s="258"/>
      <c r="E341" s="258"/>
      <c r="F341" s="258"/>
      <c r="G341" s="258"/>
      <c r="H341" s="258"/>
      <c r="I341" s="258"/>
      <c r="J341" s="258"/>
      <c r="K341" s="260" t="e">
        <f>K340*0.1</f>
        <v>#DIV/0!</v>
      </c>
    </row>
    <row r="342" spans="1:14">
      <c r="A342" s="261" t="s">
        <v>258</v>
      </c>
      <c r="B342" s="262"/>
      <c r="C342" s="262"/>
      <c r="D342" s="262"/>
      <c r="E342" s="262"/>
      <c r="F342" s="262"/>
      <c r="G342" s="262"/>
      <c r="H342" s="262"/>
      <c r="I342" s="262"/>
      <c r="J342" s="262"/>
      <c r="K342" s="263" t="e">
        <f>K91</f>
        <v>#VALUE!</v>
      </c>
    </row>
    <row r="343" spans="1:14">
      <c r="A343" s="261" t="s">
        <v>153</v>
      </c>
      <c r="B343" s="262"/>
      <c r="C343" s="262"/>
      <c r="D343" s="262"/>
      <c r="E343" s="262"/>
      <c r="F343" s="262"/>
      <c r="G343" s="262"/>
      <c r="H343" s="262"/>
      <c r="I343" s="262"/>
      <c r="J343" s="262"/>
      <c r="K343" s="263" t="e">
        <f>K102</f>
        <v>#VALUE!</v>
      </c>
    </row>
    <row r="344" spans="1:14">
      <c r="A344" s="114" t="s">
        <v>192</v>
      </c>
      <c r="B344" s="85"/>
      <c r="C344" s="85"/>
      <c r="D344" s="85"/>
      <c r="E344" s="85"/>
      <c r="F344" s="85"/>
      <c r="G344" s="85"/>
      <c r="H344" s="85"/>
      <c r="I344" s="85"/>
      <c r="J344" s="85"/>
      <c r="K344" s="390" t="e">
        <f>SUM(K340:K343)</f>
        <v>#DIV/0!</v>
      </c>
    </row>
    <row r="345" spans="1:14">
      <c r="A345" s="178"/>
      <c r="B345" s="72"/>
      <c r="C345" s="72"/>
      <c r="D345" s="72"/>
      <c r="E345" s="72"/>
      <c r="F345" s="72"/>
      <c r="G345" s="72"/>
      <c r="H345" s="72"/>
      <c r="I345" s="72"/>
      <c r="J345" s="2"/>
      <c r="K345" s="243"/>
    </row>
    <row r="346" spans="1:14">
      <c r="A346" s="115" t="s">
        <v>139</v>
      </c>
      <c r="B346" s="86"/>
      <c r="C346" s="86"/>
      <c r="D346" s="86"/>
      <c r="E346" s="86"/>
      <c r="F346" s="86"/>
      <c r="G346" s="86"/>
      <c r="H346" s="86"/>
      <c r="I346" s="86"/>
      <c r="J346" s="86"/>
      <c r="K346" s="242">
        <f>SUM(K207)</f>
        <v>0</v>
      </c>
    </row>
    <row r="347" spans="1:14">
      <c r="A347" s="264" t="s">
        <v>243</v>
      </c>
      <c r="B347" s="265"/>
      <c r="C347" s="265"/>
      <c r="D347" s="265"/>
      <c r="E347" s="265"/>
      <c r="F347" s="265"/>
      <c r="G347" s="265"/>
      <c r="H347" s="265"/>
      <c r="I347" s="265"/>
      <c r="J347" s="265"/>
      <c r="K347" s="266" t="e">
        <f>K346-K344</f>
        <v>#DIV/0!</v>
      </c>
    </row>
    <row r="348" spans="1:14">
      <c r="A348" s="428" t="s">
        <v>352</v>
      </c>
      <c r="B348" s="429"/>
      <c r="C348" s="429"/>
      <c r="D348" s="429"/>
      <c r="E348" s="429"/>
      <c r="F348" s="429"/>
      <c r="G348" s="429"/>
      <c r="H348" s="429"/>
      <c r="I348" s="429"/>
      <c r="J348" s="430"/>
      <c r="K348" s="431">
        <f>K338</f>
        <v>0</v>
      </c>
    </row>
  </sheetData>
  <mergeCells count="2">
    <mergeCell ref="L128:L129"/>
    <mergeCell ref="M128:M129"/>
  </mergeCells>
  <phoneticPr fontId="30" type="noConversion"/>
  <dataValidations count="1">
    <dataValidation type="list" allowBlank="1" showInputMessage="1" showErrorMessage="1" sqref="B10">
      <formula1>#REF!</formula1>
    </dataValidation>
  </dataValidation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11AC7AFE1DE0458A5686D01C8E5BDE" ma:contentTypeVersion="11" ma:contentTypeDescription="Crée un document." ma:contentTypeScope="" ma:versionID="680811cf581bf51cc3e0fc0ca13ac874">
  <xsd:schema xmlns:xsd="http://www.w3.org/2001/XMLSchema" xmlns:xs="http://www.w3.org/2001/XMLSchema" xmlns:p="http://schemas.microsoft.com/office/2006/metadata/properties" xmlns:ns3="692dbbad-b4e7-49a2-9896-64e735ce481f" xmlns:ns4="e18ef76a-7ea3-4a72-8d11-9fff40dee93a" targetNamespace="http://schemas.microsoft.com/office/2006/metadata/properties" ma:root="true" ma:fieldsID="ed7d387bc65843898f9be1591f0e5d0f" ns3:_="" ns4:_="">
    <xsd:import namespace="692dbbad-b4e7-49a2-9896-64e735ce481f"/>
    <xsd:import namespace="e18ef76a-7ea3-4a72-8d11-9fff40dee93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2dbbad-b4e7-49a2-9896-64e735ce4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8ef76a-7ea3-4a72-8d11-9fff40dee9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7F69FA-FCCD-44A3-92F3-F2E036903E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2dbbad-b4e7-49a2-9896-64e735ce481f"/>
    <ds:schemaRef ds:uri="e18ef76a-7ea3-4a72-8d11-9fff40dee9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3F9CE0B-23BA-4986-A199-B6F5202E531F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692dbbad-b4e7-49a2-9896-64e735ce481f"/>
    <ds:schemaRef ds:uri="http://schemas.microsoft.com/office/infopath/2007/PartnerControls"/>
    <ds:schemaRef ds:uri="http://schemas.openxmlformats.org/package/2006/metadata/core-properties"/>
    <ds:schemaRef ds:uri="e18ef76a-7ea3-4a72-8d11-9fff40dee93a"/>
  </ds:schemaRefs>
</ds:datastoreItem>
</file>

<file path=customXml/itemProps3.xml><?xml version="1.0" encoding="utf-8"?>
<ds:datastoreItem xmlns:ds="http://schemas.openxmlformats.org/officeDocument/2006/customXml" ds:itemID="{4ABCD03E-3603-4AAF-BC8C-28D66E8AAB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Business 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2021-07-13T09:25:01Z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0x010100C011AC7AFE1DE0458A5686D01C8E5BDE</vt:lpwstr>
  </property>
</Properties>
</file>